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D:\Zakázky\2022\02_22_VZ_Stavebni_upravy_ONM\20220414_znovu_na_CRR\ZD_Rek_prac_nukl_mediciny\Pr_c_1_PD_upr_verze_6_4_2022\220401 - DPS\Rozpočet_R03\"/>
    </mc:Choice>
  </mc:AlternateContent>
  <xr:revisionPtr revIDLastSave="0" documentId="8_{2AB6C88E-756E-4D51-BD3B-DAF18159AA4F}" xr6:coauthVersionLast="47" xr6:coauthVersionMax="47" xr10:uidLastSave="{00000000-0000-0000-0000-000000000000}"/>
  <bookViews>
    <workbookView xWindow="-120" yWindow="-120" windowWidth="29040" windowHeight="17790" xr2:uid="{00000000-000D-0000-FFFF-FFFF00000000}"/>
  </bookViews>
  <sheets>
    <sheet name="Rekapitulace stavby" sheetId="1" r:id="rId1"/>
    <sheet name="01 - Úprava čistých prost..." sheetId="2" r:id="rId2"/>
    <sheet name="02 - Zdravotní technická ..." sheetId="3" r:id="rId3"/>
    <sheet name="03 - Vzduchotechnika" sheetId="4" r:id="rId4"/>
    <sheet name="04 - Elektroinstalace" sheetId="5" r:id="rId5"/>
    <sheet name="05 - Technologie vestavby" sheetId="6" r:id="rId6"/>
    <sheet name="06 - Vedlejší náklady" sheetId="7" r:id="rId7"/>
  </sheets>
  <definedNames>
    <definedName name="_xlnm._FilterDatabase" localSheetId="1" hidden="1">'01 - Úprava čistých prost...'!$C$131:$K$589</definedName>
    <definedName name="_xlnm._FilterDatabase" localSheetId="2" hidden="1">'02 - Zdravotní technická ...'!$C$119:$K$145</definedName>
    <definedName name="_xlnm._FilterDatabase" localSheetId="3" hidden="1">'03 - Vzduchotechnika'!$C$119:$K$156</definedName>
    <definedName name="_xlnm._FilterDatabase" localSheetId="4" hidden="1">'04 - Elektroinstalace'!$C$116:$K$162</definedName>
    <definedName name="_xlnm._FilterDatabase" localSheetId="5" hidden="1">'05 - Technologie vestavby'!$C$123:$K$186</definedName>
    <definedName name="_xlnm._FilterDatabase" localSheetId="6" hidden="1">'06 - Vedlejší náklady'!$C$120:$K$130</definedName>
    <definedName name="_xlnm.Print_Titles" localSheetId="1">'01 - Úprava čistých prost...'!$131:$131</definedName>
    <definedName name="_xlnm.Print_Titles" localSheetId="2">'02 - Zdravotní technická ...'!$119:$119</definedName>
    <definedName name="_xlnm.Print_Titles" localSheetId="3">'03 - Vzduchotechnika'!$119:$119</definedName>
    <definedName name="_xlnm.Print_Titles" localSheetId="4">'04 - Elektroinstalace'!$116:$116</definedName>
    <definedName name="_xlnm.Print_Titles" localSheetId="5">'05 - Technologie vestavby'!$123:$123</definedName>
    <definedName name="_xlnm.Print_Titles" localSheetId="6">'06 - Vedlejší náklady'!$120:$120</definedName>
    <definedName name="_xlnm.Print_Titles" localSheetId="0">'Rekapitulace stavby'!$92:$92</definedName>
    <definedName name="_xlnm.Print_Area" localSheetId="1">'01 - Úprava čistých prost...'!$C$4:$J$76,'01 - Úprava čistých prost...'!$C$82:$J$113,'01 - Úprava čistých prost...'!$C$119:$K$589</definedName>
    <definedName name="_xlnm.Print_Area" localSheetId="2">'02 - Zdravotní technická ...'!$C$4:$J$76,'02 - Zdravotní technická ...'!$C$82:$J$101,'02 - Zdravotní technická ...'!$C$107:$K$145</definedName>
    <definedName name="_xlnm.Print_Area" localSheetId="3">'03 - Vzduchotechnika'!$C$4:$J$76,'03 - Vzduchotechnika'!$C$82:$J$101,'03 - Vzduchotechnika'!$C$107:$K$156</definedName>
    <definedName name="_xlnm.Print_Area" localSheetId="4">'04 - Elektroinstalace'!$C$4:$J$76,'04 - Elektroinstalace'!$C$82:$J$98,'04 - Elektroinstalace'!$C$104:$K$162</definedName>
    <definedName name="_xlnm.Print_Area" localSheetId="5">'05 - Technologie vestavby'!$C$4:$J$76,'05 - Technologie vestavby'!$C$82:$J$105,'05 - Technologie vestavby'!$C$111:$K$186</definedName>
    <definedName name="_xlnm.Print_Area" localSheetId="6">'06 - Vedlejší náklady'!$C$4:$J$76,'06 - Vedlejší náklady'!$C$82:$J$102,'06 - Vedlejší náklady'!$C$108:$K$130</definedName>
    <definedName name="_xlnm.Print_Area" localSheetId="0">'Rekapitulace stavby'!$D$4:$AO$76,'Rekapitulace stavby'!$C$82:$AQ$101</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7" i="7" l="1"/>
  <c r="J36" i="7"/>
  <c r="AY100" i="1"/>
  <c r="J35" i="7"/>
  <c r="AX100" i="1" s="1"/>
  <c r="BI130" i="7"/>
  <c r="BH130" i="7"/>
  <c r="BG130" i="7"/>
  <c r="BF130" i="7"/>
  <c r="T130" i="7"/>
  <c r="T129" i="7"/>
  <c r="R130" i="7"/>
  <c r="R129" i="7" s="1"/>
  <c r="P130" i="7"/>
  <c r="P129" i="7"/>
  <c r="BI128" i="7"/>
  <c r="BH128" i="7"/>
  <c r="BG128" i="7"/>
  <c r="BF128" i="7"/>
  <c r="T128" i="7"/>
  <c r="T127" i="7" s="1"/>
  <c r="R128" i="7"/>
  <c r="R127" i="7"/>
  <c r="P128" i="7"/>
  <c r="P127" i="7" s="1"/>
  <c r="BI126" i="7"/>
  <c r="BH126" i="7"/>
  <c r="BG126" i="7"/>
  <c r="BF126" i="7"/>
  <c r="T126" i="7"/>
  <c r="T125" i="7"/>
  <c r="R126" i="7"/>
  <c r="R125" i="7" s="1"/>
  <c r="P126" i="7"/>
  <c r="P125" i="7"/>
  <c r="BI124" i="7"/>
  <c r="BH124" i="7"/>
  <c r="BG124" i="7"/>
  <c r="BF124" i="7"/>
  <c r="T124" i="7"/>
  <c r="T123" i="7" s="1"/>
  <c r="R124" i="7"/>
  <c r="R123" i="7" s="1"/>
  <c r="R122" i="7" s="1"/>
  <c r="R121" i="7" s="1"/>
  <c r="P124" i="7"/>
  <c r="P123" i="7" s="1"/>
  <c r="P122" i="7" s="1"/>
  <c r="P121" i="7" s="1"/>
  <c r="AU100" i="1" s="1"/>
  <c r="J118" i="7"/>
  <c r="F117" i="7"/>
  <c r="F115" i="7"/>
  <c r="E113" i="7"/>
  <c r="J92" i="7"/>
  <c r="F91" i="7"/>
  <c r="F89" i="7"/>
  <c r="E87" i="7"/>
  <c r="J21" i="7"/>
  <c r="E21" i="7"/>
  <c r="J91" i="7"/>
  <c r="J20" i="7"/>
  <c r="J18" i="7"/>
  <c r="E18" i="7"/>
  <c r="F92" i="7"/>
  <c r="J17" i="7"/>
  <c r="J12" i="7"/>
  <c r="J115" i="7"/>
  <c r="E7" i="7"/>
  <c r="E85" i="7"/>
  <c r="J37" i="6"/>
  <c r="J36" i="6"/>
  <c r="AY99" i="1"/>
  <c r="J35" i="6"/>
  <c r="AX99" i="1" s="1"/>
  <c r="BI186" i="6"/>
  <c r="BH186" i="6"/>
  <c r="BG186" i="6"/>
  <c r="BF186" i="6"/>
  <c r="T186" i="6"/>
  <c r="R186" i="6"/>
  <c r="P186" i="6"/>
  <c r="BI185" i="6"/>
  <c r="BH185" i="6"/>
  <c r="BG185" i="6"/>
  <c r="BF185" i="6"/>
  <c r="T185" i="6"/>
  <c r="R185" i="6"/>
  <c r="P185" i="6"/>
  <c r="BI184" i="6"/>
  <c r="BH184" i="6"/>
  <c r="BG184" i="6"/>
  <c r="BF184" i="6"/>
  <c r="T184" i="6"/>
  <c r="R184" i="6"/>
  <c r="P184" i="6"/>
  <c r="BI183" i="6"/>
  <c r="BH183" i="6"/>
  <c r="BG183" i="6"/>
  <c r="BF183" i="6"/>
  <c r="T183" i="6"/>
  <c r="R183" i="6"/>
  <c r="P183" i="6"/>
  <c r="BI182" i="6"/>
  <c r="BH182" i="6"/>
  <c r="BG182" i="6"/>
  <c r="BF182" i="6"/>
  <c r="T182" i="6"/>
  <c r="R182" i="6"/>
  <c r="P182" i="6"/>
  <c r="BI181" i="6"/>
  <c r="BH181" i="6"/>
  <c r="BG181" i="6"/>
  <c r="BF181" i="6"/>
  <c r="T181" i="6"/>
  <c r="R181" i="6"/>
  <c r="P181" i="6"/>
  <c r="BI180" i="6"/>
  <c r="BH180" i="6"/>
  <c r="BG180" i="6"/>
  <c r="BF180" i="6"/>
  <c r="T180" i="6"/>
  <c r="R180" i="6"/>
  <c r="P180" i="6"/>
  <c r="BI179" i="6"/>
  <c r="BH179" i="6"/>
  <c r="BG179" i="6"/>
  <c r="BF179" i="6"/>
  <c r="T179" i="6"/>
  <c r="R179" i="6"/>
  <c r="P179" i="6"/>
  <c r="BI178" i="6"/>
  <c r="BH178" i="6"/>
  <c r="BG178" i="6"/>
  <c r="BF178" i="6"/>
  <c r="T178" i="6"/>
  <c r="R178" i="6"/>
  <c r="P178" i="6"/>
  <c r="BI176" i="6"/>
  <c r="BH176" i="6"/>
  <c r="BG176" i="6"/>
  <c r="BF176" i="6"/>
  <c r="T176" i="6"/>
  <c r="R176" i="6"/>
  <c r="P176" i="6"/>
  <c r="BI175" i="6"/>
  <c r="BH175" i="6"/>
  <c r="BG175" i="6"/>
  <c r="BF175" i="6"/>
  <c r="T175" i="6"/>
  <c r="R175" i="6"/>
  <c r="P175" i="6"/>
  <c r="BI174" i="6"/>
  <c r="BH174" i="6"/>
  <c r="BG174" i="6"/>
  <c r="BF174" i="6"/>
  <c r="T174" i="6"/>
  <c r="R174" i="6"/>
  <c r="P174" i="6"/>
  <c r="BI173" i="6"/>
  <c r="BH173" i="6"/>
  <c r="BG173" i="6"/>
  <c r="BF173" i="6"/>
  <c r="T173" i="6"/>
  <c r="R173" i="6"/>
  <c r="P173" i="6"/>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64" i="6"/>
  <c r="BH164" i="6"/>
  <c r="BG164" i="6"/>
  <c r="BF164" i="6"/>
  <c r="T164" i="6"/>
  <c r="R164" i="6"/>
  <c r="P164" i="6"/>
  <c r="BI163" i="6"/>
  <c r="BH163" i="6"/>
  <c r="BG163" i="6"/>
  <c r="BF163" i="6"/>
  <c r="T163" i="6"/>
  <c r="R163" i="6"/>
  <c r="P163" i="6"/>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8" i="6"/>
  <c r="BH158" i="6"/>
  <c r="BG158" i="6"/>
  <c r="BF158" i="6"/>
  <c r="T158" i="6"/>
  <c r="R158" i="6"/>
  <c r="P158" i="6"/>
  <c r="BI157" i="6"/>
  <c r="BH157" i="6"/>
  <c r="BG157" i="6"/>
  <c r="BF157" i="6"/>
  <c r="T157" i="6"/>
  <c r="R157" i="6"/>
  <c r="P157"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50" i="6"/>
  <c r="BH150" i="6"/>
  <c r="BG150" i="6"/>
  <c r="BF150" i="6"/>
  <c r="T150" i="6"/>
  <c r="R150" i="6"/>
  <c r="P150" i="6"/>
  <c r="BI149" i="6"/>
  <c r="BH149" i="6"/>
  <c r="BG149" i="6"/>
  <c r="BF149" i="6"/>
  <c r="T149" i="6"/>
  <c r="R149" i="6"/>
  <c r="P149"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J121" i="6"/>
  <c r="F120" i="6"/>
  <c r="F118" i="6"/>
  <c r="E116" i="6"/>
  <c r="J92" i="6"/>
  <c r="F91" i="6"/>
  <c r="F89" i="6"/>
  <c r="E87" i="6"/>
  <c r="J21" i="6"/>
  <c r="E21" i="6"/>
  <c r="J91" i="6" s="1"/>
  <c r="J20" i="6"/>
  <c r="J18" i="6"/>
  <c r="E18" i="6"/>
  <c r="F121" i="6" s="1"/>
  <c r="J17" i="6"/>
  <c r="J12" i="6"/>
  <c r="J89" i="6" s="1"/>
  <c r="E7" i="6"/>
  <c r="E85" i="6"/>
  <c r="J37" i="5"/>
  <c r="J36" i="5"/>
  <c r="AY98" i="1"/>
  <c r="J35" i="5"/>
  <c r="AX98" i="1"/>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J114" i="5"/>
  <c r="F113" i="5"/>
  <c r="F111" i="5"/>
  <c r="E109" i="5"/>
  <c r="J92" i="5"/>
  <c r="F91" i="5"/>
  <c r="F89" i="5"/>
  <c r="E87" i="5"/>
  <c r="J21" i="5"/>
  <c r="E21" i="5"/>
  <c r="J113" i="5"/>
  <c r="J20" i="5"/>
  <c r="J18" i="5"/>
  <c r="E18" i="5"/>
  <c r="F114" i="5"/>
  <c r="J17" i="5"/>
  <c r="J12" i="5"/>
  <c r="J111" i="5"/>
  <c r="E7" i="5"/>
  <c r="E85" i="5"/>
  <c r="J37" i="4"/>
  <c r="J36" i="4"/>
  <c r="AY97" i="1"/>
  <c r="J35" i="4"/>
  <c r="AX97" i="1" s="1"/>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J117" i="4"/>
  <c r="F116" i="4"/>
  <c r="F114" i="4"/>
  <c r="E112" i="4"/>
  <c r="J92" i="4"/>
  <c r="F91" i="4"/>
  <c r="F89" i="4"/>
  <c r="E87" i="4"/>
  <c r="J21" i="4"/>
  <c r="E21" i="4"/>
  <c r="J116" i="4"/>
  <c r="J20" i="4"/>
  <c r="J18" i="4"/>
  <c r="E18" i="4"/>
  <c r="F117" i="4"/>
  <c r="J17" i="4"/>
  <c r="J12" i="4"/>
  <c r="J89" i="4"/>
  <c r="E7" i="4"/>
  <c r="E110" i="4" s="1"/>
  <c r="J37" i="3"/>
  <c r="J36" i="3"/>
  <c r="AY96" i="1"/>
  <c r="J35" i="3"/>
  <c r="AX96" i="1"/>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J117" i="3"/>
  <c r="F116" i="3"/>
  <c r="F114" i="3"/>
  <c r="E112" i="3"/>
  <c r="J92" i="3"/>
  <c r="F91" i="3"/>
  <c r="F89" i="3"/>
  <c r="E87" i="3"/>
  <c r="J21" i="3"/>
  <c r="E21" i="3"/>
  <c r="J116" i="3"/>
  <c r="J20" i="3"/>
  <c r="J18" i="3"/>
  <c r="E18" i="3"/>
  <c r="F92" i="3"/>
  <c r="J17" i="3"/>
  <c r="J12" i="3"/>
  <c r="J89" i="3"/>
  <c r="E7" i="3"/>
  <c r="E110" i="3" s="1"/>
  <c r="J37" i="2"/>
  <c r="J36" i="2"/>
  <c r="AY95" i="1"/>
  <c r="J35" i="2"/>
  <c r="AX95" i="1"/>
  <c r="BI561" i="2"/>
  <c r="BH561" i="2"/>
  <c r="BG561" i="2"/>
  <c r="BF561" i="2"/>
  <c r="T561" i="2"/>
  <c r="T529" i="2"/>
  <c r="R561" i="2"/>
  <c r="P561" i="2"/>
  <c r="P529" i="2"/>
  <c r="BI530" i="2"/>
  <c r="BH530" i="2"/>
  <c r="BG530" i="2"/>
  <c r="BF530" i="2"/>
  <c r="T530" i="2"/>
  <c r="R530" i="2"/>
  <c r="R529" i="2" s="1"/>
  <c r="P530" i="2"/>
  <c r="BI528" i="2"/>
  <c r="BH528" i="2"/>
  <c r="BG528" i="2"/>
  <c r="BF528" i="2"/>
  <c r="T528" i="2"/>
  <c r="R528" i="2"/>
  <c r="P528" i="2"/>
  <c r="BI521" i="2"/>
  <c r="BH521" i="2"/>
  <c r="BG521" i="2"/>
  <c r="BF521" i="2"/>
  <c r="T521" i="2"/>
  <c r="R521" i="2"/>
  <c r="P521" i="2"/>
  <c r="BI514" i="2"/>
  <c r="BH514" i="2"/>
  <c r="BG514" i="2"/>
  <c r="BF514" i="2"/>
  <c r="T514" i="2"/>
  <c r="R514" i="2"/>
  <c r="P514" i="2"/>
  <c r="BI507" i="2"/>
  <c r="BH507" i="2"/>
  <c r="BG507" i="2"/>
  <c r="BF507" i="2"/>
  <c r="T507" i="2"/>
  <c r="R507" i="2"/>
  <c r="P507" i="2"/>
  <c r="BI500" i="2"/>
  <c r="BH500" i="2"/>
  <c r="BG500" i="2"/>
  <c r="BF500" i="2"/>
  <c r="T500" i="2"/>
  <c r="R500" i="2"/>
  <c r="P500" i="2"/>
  <c r="BI493" i="2"/>
  <c r="BH493" i="2"/>
  <c r="BG493" i="2"/>
  <c r="BF493" i="2"/>
  <c r="T493" i="2"/>
  <c r="R493" i="2"/>
  <c r="P493" i="2"/>
  <c r="BI486" i="2"/>
  <c r="BH486" i="2"/>
  <c r="BG486" i="2"/>
  <c r="BF486" i="2"/>
  <c r="T486" i="2"/>
  <c r="R486" i="2"/>
  <c r="P486" i="2"/>
  <c r="BI479" i="2"/>
  <c r="BH479" i="2"/>
  <c r="BG479" i="2"/>
  <c r="BF479" i="2"/>
  <c r="T479" i="2"/>
  <c r="R479" i="2"/>
  <c r="P479" i="2"/>
  <c r="BI472" i="2"/>
  <c r="BH472" i="2"/>
  <c r="BG472" i="2"/>
  <c r="BF472" i="2"/>
  <c r="T472" i="2"/>
  <c r="R472" i="2"/>
  <c r="P472" i="2"/>
  <c r="BI470" i="2"/>
  <c r="BH470" i="2"/>
  <c r="BG470" i="2"/>
  <c r="BF470" i="2"/>
  <c r="T470" i="2"/>
  <c r="R470" i="2"/>
  <c r="P470" i="2"/>
  <c r="BI465" i="2"/>
  <c r="BH465" i="2"/>
  <c r="BG465" i="2"/>
  <c r="BF465" i="2"/>
  <c r="T465" i="2"/>
  <c r="R465" i="2"/>
  <c r="P465" i="2"/>
  <c r="BI460" i="2"/>
  <c r="BH460" i="2"/>
  <c r="BG460" i="2"/>
  <c r="BF460" i="2"/>
  <c r="T460" i="2"/>
  <c r="R460" i="2"/>
  <c r="P460" i="2"/>
  <c r="BI452" i="2"/>
  <c r="BH452" i="2"/>
  <c r="BG452" i="2"/>
  <c r="BF452" i="2"/>
  <c r="T452" i="2"/>
  <c r="R452" i="2"/>
  <c r="P452" i="2"/>
  <c r="BI444" i="2"/>
  <c r="BH444" i="2"/>
  <c r="BG444" i="2"/>
  <c r="BF444" i="2"/>
  <c r="T444" i="2"/>
  <c r="R444" i="2"/>
  <c r="P444" i="2"/>
  <c r="BI440" i="2"/>
  <c r="BH440" i="2"/>
  <c r="BG440" i="2"/>
  <c r="BF440" i="2"/>
  <c r="T440" i="2"/>
  <c r="R440" i="2"/>
  <c r="P440" i="2"/>
  <c r="BI436" i="2"/>
  <c r="BH436" i="2"/>
  <c r="BG436" i="2"/>
  <c r="BF436" i="2"/>
  <c r="T436" i="2"/>
  <c r="R436" i="2"/>
  <c r="P436" i="2"/>
  <c r="BI432" i="2"/>
  <c r="BH432" i="2"/>
  <c r="BG432" i="2"/>
  <c r="BF432" i="2"/>
  <c r="T432" i="2"/>
  <c r="R432" i="2"/>
  <c r="P432" i="2"/>
  <c r="BI428" i="2"/>
  <c r="BH428" i="2"/>
  <c r="BG428" i="2"/>
  <c r="BF428" i="2"/>
  <c r="T428" i="2"/>
  <c r="R428" i="2"/>
  <c r="P428" i="2"/>
  <c r="BI424" i="2"/>
  <c r="BH424" i="2"/>
  <c r="BG424" i="2"/>
  <c r="BF424" i="2"/>
  <c r="T424" i="2"/>
  <c r="R424" i="2"/>
  <c r="P424" i="2"/>
  <c r="BI421" i="2"/>
  <c r="BH421" i="2"/>
  <c r="BG421" i="2"/>
  <c r="BF421" i="2"/>
  <c r="T421" i="2"/>
  <c r="R421" i="2"/>
  <c r="P421" i="2"/>
  <c r="BI417" i="2"/>
  <c r="BH417" i="2"/>
  <c r="BG417" i="2"/>
  <c r="BF417" i="2"/>
  <c r="T417" i="2"/>
  <c r="R417" i="2"/>
  <c r="P417" i="2"/>
  <c r="BI409" i="2"/>
  <c r="BH409" i="2"/>
  <c r="BG409" i="2"/>
  <c r="BF409" i="2"/>
  <c r="T409" i="2"/>
  <c r="R409" i="2"/>
  <c r="P409" i="2"/>
  <c r="BI405" i="2"/>
  <c r="BH405" i="2"/>
  <c r="BG405" i="2"/>
  <c r="BF405" i="2"/>
  <c r="T405" i="2"/>
  <c r="R405" i="2"/>
  <c r="P405" i="2"/>
  <c r="BI403" i="2"/>
  <c r="BH403" i="2"/>
  <c r="BG403" i="2"/>
  <c r="BF403" i="2"/>
  <c r="T403" i="2"/>
  <c r="R403" i="2"/>
  <c r="P403" i="2"/>
  <c r="BI397" i="2"/>
  <c r="BH397" i="2"/>
  <c r="BG397" i="2"/>
  <c r="BF397" i="2"/>
  <c r="T397" i="2"/>
  <c r="R397" i="2"/>
  <c r="P397" i="2"/>
  <c r="BI391" i="2"/>
  <c r="BH391" i="2"/>
  <c r="BG391" i="2"/>
  <c r="BF391" i="2"/>
  <c r="T391" i="2"/>
  <c r="R391" i="2"/>
  <c r="P391" i="2"/>
  <c r="BI385" i="2"/>
  <c r="BH385" i="2"/>
  <c r="BG385" i="2"/>
  <c r="BF385" i="2"/>
  <c r="T385" i="2"/>
  <c r="R385" i="2"/>
  <c r="P385" i="2"/>
  <c r="BI379" i="2"/>
  <c r="BH379" i="2"/>
  <c r="BG379" i="2"/>
  <c r="BF379" i="2"/>
  <c r="T379" i="2"/>
  <c r="R379" i="2"/>
  <c r="P379" i="2"/>
  <c r="BI370" i="2"/>
  <c r="BH370" i="2"/>
  <c r="BG370" i="2"/>
  <c r="BF370" i="2"/>
  <c r="T370" i="2"/>
  <c r="R370" i="2"/>
  <c r="P370" i="2"/>
  <c r="BI362" i="2"/>
  <c r="BH362" i="2"/>
  <c r="BG362" i="2"/>
  <c r="BF362" i="2"/>
  <c r="T362" i="2"/>
  <c r="R362" i="2"/>
  <c r="P362" i="2"/>
  <c r="BI356" i="2"/>
  <c r="BH356" i="2"/>
  <c r="BG356" i="2"/>
  <c r="BF356" i="2"/>
  <c r="T356" i="2"/>
  <c r="R356" i="2"/>
  <c r="P356" i="2"/>
  <c r="BI350" i="2"/>
  <c r="BH350" i="2"/>
  <c r="BG350" i="2"/>
  <c r="BF350" i="2"/>
  <c r="T350" i="2"/>
  <c r="R350" i="2"/>
  <c r="P350" i="2"/>
  <c r="BI344" i="2"/>
  <c r="BH344" i="2"/>
  <c r="BG344" i="2"/>
  <c r="BF344" i="2"/>
  <c r="T344" i="2"/>
  <c r="R344" i="2"/>
  <c r="P344" i="2"/>
  <c r="BI342" i="2"/>
  <c r="BH342" i="2"/>
  <c r="BG342" i="2"/>
  <c r="BF342" i="2"/>
  <c r="T342" i="2"/>
  <c r="R342" i="2"/>
  <c r="P342" i="2"/>
  <c r="BI333" i="2"/>
  <c r="BH333" i="2"/>
  <c r="BG333" i="2"/>
  <c r="BF333" i="2"/>
  <c r="T333" i="2"/>
  <c r="R333" i="2"/>
  <c r="P333" i="2"/>
  <c r="BI332" i="2"/>
  <c r="BH332" i="2"/>
  <c r="BG332" i="2"/>
  <c r="BF332" i="2"/>
  <c r="T332" i="2"/>
  <c r="R332" i="2"/>
  <c r="P332" i="2"/>
  <c r="BI331" i="2"/>
  <c r="BH331" i="2"/>
  <c r="BG331" i="2"/>
  <c r="BF331" i="2"/>
  <c r="T331" i="2"/>
  <c r="R331" i="2"/>
  <c r="P331" i="2"/>
  <c r="BI330" i="2"/>
  <c r="BH330" i="2"/>
  <c r="BG330" i="2"/>
  <c r="BF330" i="2"/>
  <c r="T330" i="2"/>
  <c r="R330" i="2"/>
  <c r="P330" i="2"/>
  <c r="BI329" i="2"/>
  <c r="BH329" i="2"/>
  <c r="BG329" i="2"/>
  <c r="BF329" i="2"/>
  <c r="T329" i="2"/>
  <c r="R329" i="2"/>
  <c r="P329" i="2"/>
  <c r="BI325" i="2"/>
  <c r="BH325" i="2"/>
  <c r="BG325" i="2"/>
  <c r="BF325" i="2"/>
  <c r="T325" i="2"/>
  <c r="R325" i="2"/>
  <c r="P325" i="2"/>
  <c r="BI324" i="2"/>
  <c r="BH324" i="2"/>
  <c r="BG324" i="2"/>
  <c r="BF324" i="2"/>
  <c r="T324" i="2"/>
  <c r="R324" i="2"/>
  <c r="P324" i="2"/>
  <c r="BI323" i="2"/>
  <c r="BH323" i="2"/>
  <c r="BG323" i="2"/>
  <c r="BF323" i="2"/>
  <c r="T323" i="2"/>
  <c r="R323" i="2"/>
  <c r="P323" i="2"/>
  <c r="BI316" i="2"/>
  <c r="BH316" i="2"/>
  <c r="BG316" i="2"/>
  <c r="BF316" i="2"/>
  <c r="T316" i="2"/>
  <c r="R316" i="2"/>
  <c r="P316" i="2"/>
  <c r="BI308" i="2"/>
  <c r="BH308" i="2"/>
  <c r="BG308" i="2"/>
  <c r="BF308" i="2"/>
  <c r="T308" i="2"/>
  <c r="R308" i="2"/>
  <c r="P308" i="2"/>
  <c r="BI302" i="2"/>
  <c r="BH302" i="2"/>
  <c r="BG302" i="2"/>
  <c r="BF302" i="2"/>
  <c r="T302" i="2"/>
  <c r="R302" i="2"/>
  <c r="P302" i="2"/>
  <c r="BI298" i="2"/>
  <c r="BH298" i="2"/>
  <c r="BG298" i="2"/>
  <c r="BF298" i="2"/>
  <c r="T298" i="2"/>
  <c r="R298" i="2"/>
  <c r="P298" i="2"/>
  <c r="BI294" i="2"/>
  <c r="BH294" i="2"/>
  <c r="BG294" i="2"/>
  <c r="BF294" i="2"/>
  <c r="T294" i="2"/>
  <c r="R294" i="2"/>
  <c r="P294" i="2"/>
  <c r="BI289" i="2"/>
  <c r="BH289" i="2"/>
  <c r="BG289" i="2"/>
  <c r="BF289" i="2"/>
  <c r="T289" i="2"/>
  <c r="T288" i="2"/>
  <c r="R289" i="2"/>
  <c r="R288" i="2"/>
  <c r="P289" i="2"/>
  <c r="P288" i="2"/>
  <c r="BI282" i="2"/>
  <c r="BH282" i="2"/>
  <c r="BG282" i="2"/>
  <c r="BF282" i="2"/>
  <c r="T282" i="2"/>
  <c r="R282" i="2"/>
  <c r="P282" i="2"/>
  <c r="BI278" i="2"/>
  <c r="BH278" i="2"/>
  <c r="BG278" i="2"/>
  <c r="BF278" i="2"/>
  <c r="T278" i="2"/>
  <c r="R278" i="2"/>
  <c r="P278" i="2"/>
  <c r="BI274" i="2"/>
  <c r="BH274" i="2"/>
  <c r="BG274" i="2"/>
  <c r="BF274" i="2"/>
  <c r="T274" i="2"/>
  <c r="R274" i="2"/>
  <c r="P274" i="2"/>
  <c r="BI271" i="2"/>
  <c r="BH271" i="2"/>
  <c r="BG271" i="2"/>
  <c r="BF271" i="2"/>
  <c r="T271" i="2"/>
  <c r="R271" i="2"/>
  <c r="P271" i="2"/>
  <c r="BI266" i="2"/>
  <c r="BH266" i="2"/>
  <c r="BG266" i="2"/>
  <c r="BF266" i="2"/>
  <c r="T266" i="2"/>
  <c r="R266" i="2"/>
  <c r="P266" i="2"/>
  <c r="BI262" i="2"/>
  <c r="BH262" i="2"/>
  <c r="BG262" i="2"/>
  <c r="BF262" i="2"/>
  <c r="T262" i="2"/>
  <c r="R262" i="2"/>
  <c r="P262" i="2"/>
  <c r="BI261" i="2"/>
  <c r="BH261" i="2"/>
  <c r="BG261" i="2"/>
  <c r="BF261" i="2"/>
  <c r="T261" i="2"/>
  <c r="R261" i="2"/>
  <c r="P261" i="2"/>
  <c r="BI257" i="2"/>
  <c r="BH257" i="2"/>
  <c r="BG257" i="2"/>
  <c r="BF257" i="2"/>
  <c r="T257" i="2"/>
  <c r="R257" i="2"/>
  <c r="P257" i="2"/>
  <c r="BI254" i="2"/>
  <c r="BH254" i="2"/>
  <c r="BG254" i="2"/>
  <c r="BF254" i="2"/>
  <c r="T254" i="2"/>
  <c r="R254" i="2"/>
  <c r="P254" i="2"/>
  <c r="BI251" i="2"/>
  <c r="BH251" i="2"/>
  <c r="BG251" i="2"/>
  <c r="BF251" i="2"/>
  <c r="T251" i="2"/>
  <c r="R251" i="2"/>
  <c r="P251" i="2"/>
  <c r="BI250" i="2"/>
  <c r="BH250" i="2"/>
  <c r="BG250" i="2"/>
  <c r="BF250" i="2"/>
  <c r="T250" i="2"/>
  <c r="R250" i="2"/>
  <c r="P250" i="2"/>
  <c r="BI249" i="2"/>
  <c r="BH249" i="2"/>
  <c r="BG249" i="2"/>
  <c r="BF249" i="2"/>
  <c r="T249" i="2"/>
  <c r="R249" i="2"/>
  <c r="P249" i="2"/>
  <c r="BI238" i="2"/>
  <c r="BH238" i="2"/>
  <c r="BG238" i="2"/>
  <c r="BF238" i="2"/>
  <c r="T238" i="2"/>
  <c r="R238" i="2"/>
  <c r="P238" i="2"/>
  <c r="BI234" i="2"/>
  <c r="BH234" i="2"/>
  <c r="BG234" i="2"/>
  <c r="BF234" i="2"/>
  <c r="T234" i="2"/>
  <c r="R234" i="2"/>
  <c r="P234" i="2"/>
  <c r="BI233" i="2"/>
  <c r="BH233" i="2"/>
  <c r="BG233" i="2"/>
  <c r="BF233" i="2"/>
  <c r="T233" i="2"/>
  <c r="R233" i="2"/>
  <c r="P233" i="2"/>
  <c r="BI225" i="2"/>
  <c r="BH225" i="2"/>
  <c r="BG225" i="2"/>
  <c r="BF225" i="2"/>
  <c r="T225" i="2"/>
  <c r="R225" i="2"/>
  <c r="P225" i="2"/>
  <c r="BI221" i="2"/>
  <c r="BH221" i="2"/>
  <c r="BG221" i="2"/>
  <c r="BF221" i="2"/>
  <c r="T221" i="2"/>
  <c r="R221" i="2"/>
  <c r="P221" i="2"/>
  <c r="BI217" i="2"/>
  <c r="BH217" i="2"/>
  <c r="BG217" i="2"/>
  <c r="BF217" i="2"/>
  <c r="T217" i="2"/>
  <c r="R217" i="2"/>
  <c r="P217" i="2"/>
  <c r="BI209" i="2"/>
  <c r="BH209" i="2"/>
  <c r="BG209" i="2"/>
  <c r="BF209" i="2"/>
  <c r="T209" i="2"/>
  <c r="R209" i="2"/>
  <c r="P209" i="2"/>
  <c r="BI208" i="2"/>
  <c r="BH208" i="2"/>
  <c r="BG208" i="2"/>
  <c r="BF208" i="2"/>
  <c r="T208" i="2"/>
  <c r="R208" i="2"/>
  <c r="P208" i="2"/>
  <c r="BI205" i="2"/>
  <c r="BH205" i="2"/>
  <c r="BG205" i="2"/>
  <c r="BF205" i="2"/>
  <c r="T205" i="2"/>
  <c r="R205" i="2"/>
  <c r="P205" i="2"/>
  <c r="BI203" i="2"/>
  <c r="BH203" i="2"/>
  <c r="BG203" i="2"/>
  <c r="BF203" i="2"/>
  <c r="T203" i="2"/>
  <c r="R203" i="2"/>
  <c r="P203" i="2"/>
  <c r="BI199" i="2"/>
  <c r="BH199" i="2"/>
  <c r="BG199" i="2"/>
  <c r="BF199" i="2"/>
  <c r="T199" i="2"/>
  <c r="R199" i="2"/>
  <c r="P199" i="2"/>
  <c r="BI198" i="2"/>
  <c r="BH198" i="2"/>
  <c r="BG198" i="2"/>
  <c r="BF198" i="2"/>
  <c r="T198" i="2"/>
  <c r="R198" i="2"/>
  <c r="P198" i="2"/>
  <c r="BI194" i="2"/>
  <c r="BH194" i="2"/>
  <c r="BG194" i="2"/>
  <c r="BF194" i="2"/>
  <c r="T194" i="2"/>
  <c r="R194" i="2"/>
  <c r="P194" i="2"/>
  <c r="BI187" i="2"/>
  <c r="BH187" i="2"/>
  <c r="BG187" i="2"/>
  <c r="BF187" i="2"/>
  <c r="T187" i="2"/>
  <c r="R187" i="2"/>
  <c r="P187" i="2"/>
  <c r="BI181" i="2"/>
  <c r="BH181" i="2"/>
  <c r="BG181" i="2"/>
  <c r="BF181" i="2"/>
  <c r="T181" i="2"/>
  <c r="R181" i="2"/>
  <c r="P181" i="2"/>
  <c r="BI175" i="2"/>
  <c r="BH175" i="2"/>
  <c r="BG175" i="2"/>
  <c r="BF175" i="2"/>
  <c r="T175" i="2"/>
  <c r="R175" i="2"/>
  <c r="P175" i="2"/>
  <c r="BI168" i="2"/>
  <c r="BH168" i="2"/>
  <c r="BG168" i="2"/>
  <c r="BF168" i="2"/>
  <c r="T168" i="2"/>
  <c r="R168" i="2"/>
  <c r="P168" i="2"/>
  <c r="BI163" i="2"/>
  <c r="BH163" i="2"/>
  <c r="BG163" i="2"/>
  <c r="BF163" i="2"/>
  <c r="T163" i="2"/>
  <c r="R163" i="2"/>
  <c r="P163" i="2"/>
  <c r="BI159" i="2"/>
  <c r="BH159" i="2"/>
  <c r="BG159" i="2"/>
  <c r="BF159" i="2"/>
  <c r="T159" i="2"/>
  <c r="R159" i="2"/>
  <c r="P159" i="2"/>
  <c r="BI154" i="2"/>
  <c r="BH154" i="2"/>
  <c r="BG154" i="2"/>
  <c r="BF154" i="2"/>
  <c r="T154" i="2"/>
  <c r="R154" i="2"/>
  <c r="P154" i="2"/>
  <c r="BI150" i="2"/>
  <c r="BH150" i="2"/>
  <c r="BG150" i="2"/>
  <c r="BF150" i="2"/>
  <c r="T150" i="2"/>
  <c r="R150" i="2"/>
  <c r="P150" i="2"/>
  <c r="BI143" i="2"/>
  <c r="BH143" i="2"/>
  <c r="BG143" i="2"/>
  <c r="BF143" i="2"/>
  <c r="T143" i="2"/>
  <c r="R143" i="2"/>
  <c r="P143" i="2"/>
  <c r="BI139" i="2"/>
  <c r="BH139" i="2"/>
  <c r="BG139" i="2"/>
  <c r="BF139" i="2"/>
  <c r="T139" i="2"/>
  <c r="R139" i="2"/>
  <c r="P139" i="2"/>
  <c r="BI135" i="2"/>
  <c r="BH135" i="2"/>
  <c r="BG135" i="2"/>
  <c r="BF135" i="2"/>
  <c r="T135" i="2"/>
  <c r="R135" i="2"/>
  <c r="P135" i="2"/>
  <c r="J129" i="2"/>
  <c r="F128" i="2"/>
  <c r="F126" i="2"/>
  <c r="E124" i="2"/>
  <c r="J92" i="2"/>
  <c r="F91" i="2"/>
  <c r="F89" i="2"/>
  <c r="E87" i="2"/>
  <c r="J21" i="2"/>
  <c r="E21" i="2"/>
  <c r="J91" i="2" s="1"/>
  <c r="J20" i="2"/>
  <c r="J18" i="2"/>
  <c r="E18" i="2"/>
  <c r="F129" i="2" s="1"/>
  <c r="J17" i="2"/>
  <c r="J12" i="2"/>
  <c r="J89" i="2"/>
  <c r="E7" i="2"/>
  <c r="E122" i="2"/>
  <c r="L90" i="1"/>
  <c r="AM90" i="1"/>
  <c r="AM89" i="1"/>
  <c r="L89" i="1"/>
  <c r="AM87" i="1"/>
  <c r="L87" i="1"/>
  <c r="L85" i="1"/>
  <c r="L84" i="1"/>
  <c r="BK417" i="2"/>
  <c r="BK294" i="2"/>
  <c r="J175" i="2"/>
  <c r="J521" i="2"/>
  <c r="J444" i="2"/>
  <c r="BK330" i="2"/>
  <c r="J199" i="2"/>
  <c r="BK521" i="2"/>
  <c r="BK432" i="2"/>
  <c r="J350" i="2"/>
  <c r="BK271" i="2"/>
  <c r="J209" i="2"/>
  <c r="BK266" i="2"/>
  <c r="J465" i="2"/>
  <c r="J330" i="2"/>
  <c r="BK221" i="2"/>
  <c r="BK289" i="2"/>
  <c r="J159" i="2"/>
  <c r="BK528" i="2"/>
  <c r="J405" i="2"/>
  <c r="J325" i="2"/>
  <c r="BK209" i="2"/>
  <c r="J385" i="2"/>
  <c r="BK302" i="2"/>
  <c r="BK168" i="2"/>
  <c r="BK129" i="3"/>
  <c r="BK131" i="3"/>
  <c r="BK124" i="3"/>
  <c r="J123" i="3"/>
  <c r="J140" i="3"/>
  <c r="J132" i="3"/>
  <c r="BK133" i="3"/>
  <c r="J126" i="4"/>
  <c r="J143" i="4"/>
  <c r="J153" i="4"/>
  <c r="J127" i="4"/>
  <c r="BK130" i="4"/>
  <c r="J140" i="4"/>
  <c r="J154" i="4"/>
  <c r="BK139" i="4"/>
  <c r="BK154" i="4"/>
  <c r="BK131" i="4"/>
  <c r="J148" i="4"/>
  <c r="BK124" i="4"/>
  <c r="J141" i="5"/>
  <c r="J120" i="5"/>
  <c r="J149" i="5"/>
  <c r="J138" i="5"/>
  <c r="BK121" i="5"/>
  <c r="BK157" i="5"/>
  <c r="BK138" i="5"/>
  <c r="BK127" i="5"/>
  <c r="BK142" i="5"/>
  <c r="BK120" i="5"/>
  <c r="BK129" i="5"/>
  <c r="J143" i="5"/>
  <c r="J129" i="5"/>
  <c r="J154" i="5"/>
  <c r="BK136" i="5"/>
  <c r="J161" i="5"/>
  <c r="J146" i="5"/>
  <c r="J134" i="5"/>
  <c r="J184" i="6"/>
  <c r="J169" i="6"/>
  <c r="J160" i="6"/>
  <c r="BK145" i="6"/>
  <c r="J138" i="6"/>
  <c r="BK129" i="6"/>
  <c r="BK166" i="6"/>
  <c r="J127" i="6"/>
  <c r="J179" i="6"/>
  <c r="BK157" i="6"/>
  <c r="J140" i="6"/>
  <c r="BK186" i="6"/>
  <c r="BK169" i="6"/>
  <c r="BK173" i="6"/>
  <c r="J151" i="6"/>
  <c r="J183" i="6"/>
  <c r="BK164" i="6"/>
  <c r="BK152" i="6"/>
  <c r="J129" i="6"/>
  <c r="J166" i="6"/>
  <c r="J153" i="6"/>
  <c r="J128" i="6"/>
  <c r="J162" i="6"/>
  <c r="BK131" i="6"/>
  <c r="BK130" i="7"/>
  <c r="J126" i="7"/>
  <c r="J403" i="2"/>
  <c r="BK282" i="2"/>
  <c r="BK181" i="2"/>
  <c r="J561" i="2"/>
  <c r="BK479" i="2"/>
  <c r="BK316" i="2"/>
  <c r="J221" i="2"/>
  <c r="BK143" i="2"/>
  <c r="BK486" i="2"/>
  <c r="J417" i="2"/>
  <c r="BK332" i="2"/>
  <c r="AS94" i="1"/>
  <c r="BK379" i="2"/>
  <c r="BK298" i="2"/>
  <c r="BK205" i="2"/>
  <c r="J238" i="2"/>
  <c r="BK514" i="2"/>
  <c r="BK385" i="2"/>
  <c r="J282" i="2"/>
  <c r="BK194" i="2"/>
  <c r="BK370" i="2"/>
  <c r="J262" i="2"/>
  <c r="BK138" i="3"/>
  <c r="J143" i="3"/>
  <c r="BK142" i="3"/>
  <c r="BK125" i="3"/>
  <c r="J126" i="3"/>
  <c r="BK136" i="3"/>
  <c r="BK123" i="3"/>
  <c r="BK130" i="3"/>
  <c r="J155" i="4"/>
  <c r="BK138" i="4"/>
  <c r="J123" i="4"/>
  <c r="BK141" i="4"/>
  <c r="BK137" i="4"/>
  <c r="J141" i="4"/>
  <c r="BK136" i="4"/>
  <c r="BK151" i="4"/>
  <c r="BK127" i="4"/>
  <c r="BK144" i="4"/>
  <c r="BK153" i="4"/>
  <c r="J130" i="4"/>
  <c r="J152" i="5"/>
  <c r="BK134" i="5"/>
  <c r="J123" i="5"/>
  <c r="BK150" i="5"/>
  <c r="BK143" i="5"/>
  <c r="BK161" i="5"/>
  <c r="BK148" i="5"/>
  <c r="BK133" i="5"/>
  <c r="BK162" i="5"/>
  <c r="BK144" i="5"/>
  <c r="J157" i="5"/>
  <c r="BK154" i="5"/>
  <c r="BK125" i="5"/>
  <c r="J121" i="5"/>
  <c r="J148" i="5"/>
  <c r="J133" i="5"/>
  <c r="J160" i="5"/>
  <c r="BK140" i="5"/>
  <c r="BK132" i="5"/>
  <c r="J119" i="5"/>
  <c r="BK180" i="6"/>
  <c r="J164" i="6"/>
  <c r="J143" i="6"/>
  <c r="J136" i="6"/>
  <c r="J178" i="6"/>
  <c r="BK149" i="6"/>
  <c r="BK137" i="6"/>
  <c r="J181" i="6"/>
  <c r="J167" i="6"/>
  <c r="BK144" i="6"/>
  <c r="BK136" i="6"/>
  <c r="BK178" i="6"/>
  <c r="BK133" i="6"/>
  <c r="J170" i="6"/>
  <c r="BK150" i="6"/>
  <c r="BK182" i="6"/>
  <c r="BK162" i="6"/>
  <c r="J137" i="6"/>
  <c r="BK179" i="6"/>
  <c r="BK163" i="6"/>
  <c r="BK154" i="6"/>
  <c r="J130" i="6"/>
  <c r="J165" i="6"/>
  <c r="BK138" i="6"/>
  <c r="BK126" i="7"/>
  <c r="J440" i="2"/>
  <c r="BK323" i="2"/>
  <c r="BK249" i="2"/>
  <c r="J163" i="2"/>
  <c r="J486" i="2"/>
  <c r="BK409" i="2"/>
  <c r="J208" i="2"/>
  <c r="BK561" i="2"/>
  <c r="BK472" i="2"/>
  <c r="BK391" i="2"/>
  <c r="J298" i="2"/>
  <c r="BK234" i="2"/>
  <c r="BK324" i="2"/>
  <c r="BK444" i="2"/>
  <c r="J324" i="2"/>
  <c r="J187" i="2"/>
  <c r="J452" i="2"/>
  <c r="BK424" i="2"/>
  <c r="BK333" i="2"/>
  <c r="BK257" i="2"/>
  <c r="BK225" i="2"/>
  <c r="J507" i="2"/>
  <c r="J362" i="2"/>
  <c r="J251" i="2"/>
  <c r="BK175" i="2"/>
  <c r="BK342" i="2"/>
  <c r="J316" i="2"/>
  <c r="BK208" i="2"/>
  <c r="J135" i="3"/>
  <c r="J139" i="3"/>
  <c r="BK141" i="3"/>
  <c r="J141" i="3"/>
  <c r="BK145" i="3"/>
  <c r="J124" i="3"/>
  <c r="BK156" i="4"/>
  <c r="J131" i="4"/>
  <c r="BK152" i="4"/>
  <c r="J152" i="4"/>
  <c r="J156" i="4"/>
  <c r="J132" i="5"/>
  <c r="BK159" i="5"/>
  <c r="J126" i="5"/>
  <c r="J125" i="5"/>
  <c r="BK128" i="5"/>
  <c r="BK145" i="5"/>
  <c r="BK142" i="6"/>
  <c r="J135" i="6"/>
  <c r="J152" i="6"/>
  <c r="J180" i="6"/>
  <c r="BK155" i="6"/>
  <c r="J186" i="6"/>
  <c r="J157" i="6"/>
  <c r="J149" i="6"/>
  <c r="BK167" i="6"/>
  <c r="BK143" i="6"/>
  <c r="J130" i="7"/>
  <c r="BK405" i="2"/>
  <c r="J302" i="2"/>
  <c r="J198" i="2"/>
  <c r="BK470" i="2"/>
  <c r="J379" i="2"/>
  <c r="J278" i="2"/>
  <c r="BK150" i="2"/>
  <c r="J514" i="2"/>
  <c r="J460" i="2"/>
  <c r="J323" i="2"/>
  <c r="BK262" i="2"/>
  <c r="BK163" i="2"/>
  <c r="J409" i="2"/>
  <c r="J250" i="2"/>
  <c r="BK460" i="2"/>
  <c r="BK250" i="2"/>
  <c r="J432" i="2"/>
  <c r="J370" i="2"/>
  <c r="J294" i="2"/>
  <c r="J150" i="2"/>
  <c r="BK493" i="2"/>
  <c r="J391" i="2"/>
  <c r="BK233" i="2"/>
  <c r="BK421" i="2"/>
  <c r="J261" i="2"/>
  <c r="BK132" i="3"/>
  <c r="BK139" i="3"/>
  <c r="BK135" i="3"/>
  <c r="J130" i="3"/>
  <c r="J125" i="3"/>
  <c r="BK140" i="4"/>
  <c r="BK149" i="4"/>
  <c r="J124" i="4"/>
  <c r="BK143" i="4"/>
  <c r="J144" i="4"/>
  <c r="J149" i="4"/>
  <c r="BK132" i="4"/>
  <c r="J132" i="4"/>
  <c r="BK147" i="4"/>
  <c r="J128" i="4"/>
  <c r="BK145" i="4"/>
  <c r="BK129" i="4"/>
  <c r="J142" i="5"/>
  <c r="J130" i="5"/>
  <c r="J155" i="5"/>
  <c r="J135" i="5"/>
  <c r="J140" i="5"/>
  <c r="J158" i="5"/>
  <c r="J136" i="5"/>
  <c r="BK160" i="5"/>
  <c r="BK158" i="5"/>
  <c r="BK139" i="5"/>
  <c r="BK153" i="5"/>
  <c r="BK124" i="5"/>
  <c r="BK149" i="5"/>
  <c r="J128" i="5"/>
  <c r="BK165" i="6"/>
  <c r="J146" i="6"/>
  <c r="J141" i="6"/>
  <c r="J131" i="6"/>
  <c r="J168" i="6"/>
  <c r="BK139" i="6"/>
  <c r="BK183" i="6"/>
  <c r="BK168" i="6"/>
  <c r="BK146" i="6"/>
  <c r="J133" i="6"/>
  <c r="BK171" i="6"/>
  <c r="BK184" i="6"/>
  <c r="BK161" i="6"/>
  <c r="J145" i="6"/>
  <c r="BK181" i="6"/>
  <c r="J158" i="6"/>
  <c r="BK135" i="6"/>
  <c r="J174" i="6"/>
  <c r="J155" i="6"/>
  <c r="J144" i="6"/>
  <c r="J176" i="6"/>
  <c r="J150" i="6"/>
  <c r="J128" i="7"/>
  <c r="BK124" i="7"/>
  <c r="BK452" i="2"/>
  <c r="J397" i="2"/>
  <c r="BK251" i="2"/>
  <c r="J528" i="2"/>
  <c r="J472" i="2"/>
  <c r="BK397" i="2"/>
  <c r="J257" i="2"/>
  <c r="J181" i="2"/>
  <c r="J530" i="2"/>
  <c r="BK403" i="2"/>
  <c r="BK308" i="2"/>
  <c r="BK254" i="2"/>
  <c r="BK187" i="2"/>
  <c r="J424" i="2"/>
  <c r="BK274" i="2"/>
  <c r="J143" i="2"/>
  <c r="J271" i="2"/>
  <c r="J203" i="2"/>
  <c r="J308" i="2"/>
  <c r="J234" i="2"/>
  <c r="BK139" i="2"/>
  <c r="BK500" i="2"/>
  <c r="BK465" i="2"/>
  <c r="J254" i="2"/>
  <c r="J168" i="2"/>
  <c r="J500" i="2"/>
  <c r="BK436" i="2"/>
  <c r="BK362" i="2"/>
  <c r="J289" i="2"/>
  <c r="J154" i="2"/>
  <c r="J329" i="2"/>
  <c r="BK154" i="2"/>
  <c r="BK350" i="2"/>
  <c r="J266" i="2"/>
  <c r="J470" i="2"/>
  <c r="J436" i="2"/>
  <c r="BK356" i="2"/>
  <c r="BK278" i="2"/>
  <c r="BK199" i="2"/>
  <c r="BK530" i="2"/>
  <c r="BK428" i="2"/>
  <c r="J331" i="2"/>
  <c r="J217" i="2"/>
  <c r="BK440" i="2"/>
  <c r="BK325" i="2"/>
  <c r="BK217" i="2"/>
  <c r="J131" i="3"/>
  <c r="J136" i="3"/>
  <c r="J133" i="3"/>
  <c r="J142" i="3"/>
  <c r="J145" i="3"/>
  <c r="J134" i="3"/>
  <c r="BK126" i="3"/>
  <c r="BK140" i="3"/>
  <c r="J133" i="4"/>
  <c r="BK128" i="4"/>
  <c r="J145" i="4"/>
  <c r="J142" i="4"/>
  <c r="J147" i="4"/>
  <c r="BK133" i="4"/>
  <c r="BK148" i="4"/>
  <c r="BK155" i="4"/>
  <c r="J136" i="4"/>
  <c r="BK123" i="4"/>
  <c r="J139" i="4"/>
  <c r="J156" i="5"/>
  <c r="BK137" i="5"/>
  <c r="J127" i="5"/>
  <c r="BK151" i="5"/>
  <c r="J137" i="5"/>
  <c r="BK119" i="5"/>
  <c r="J153" i="5"/>
  <c r="J131" i="5"/>
  <c r="BK146" i="5"/>
  <c r="BK126" i="5"/>
  <c r="BK155" i="5"/>
  <c r="J144" i="5"/>
  <c r="BK130" i="5"/>
  <c r="J162" i="5"/>
  <c r="BK141" i="5"/>
  <c r="J122" i="5"/>
  <c r="J150" i="5"/>
  <c r="J139" i="5"/>
  <c r="J124" i="5"/>
  <c r="BK175" i="6"/>
  <c r="J159" i="6"/>
  <c r="J142" i="6"/>
  <c r="BK134" i="6"/>
  <c r="BK170" i="6"/>
  <c r="BK130" i="6"/>
  <c r="J175" i="6"/>
  <c r="BK159" i="6"/>
  <c r="J139" i="6"/>
  <c r="J182" i="6"/>
  <c r="J154" i="6"/>
  <c r="BK176" i="6"/>
  <c r="BK158" i="6"/>
  <c r="J185" i="6"/>
  <c r="J171" i="6"/>
  <c r="BK153" i="6"/>
  <c r="J134" i="6"/>
  <c r="J161" i="6"/>
  <c r="BK151" i="6"/>
  <c r="BK127" i="6"/>
  <c r="BK160" i="6"/>
  <c r="BK128" i="6"/>
  <c r="BK128" i="7"/>
  <c r="J421" i="2"/>
  <c r="BK329" i="2"/>
  <c r="J233" i="2"/>
  <c r="BK159" i="2"/>
  <c r="J493" i="2"/>
  <c r="BK344" i="2"/>
  <c r="J274" i="2"/>
  <c r="BK203" i="2"/>
  <c r="BK507" i="2"/>
  <c r="J428" i="2"/>
  <c r="J342" i="2"/>
  <c r="BK198" i="2"/>
  <c r="J356" i="2"/>
  <c r="J194" i="2"/>
  <c r="J332" i="2"/>
  <c r="J249" i="2"/>
  <c r="J344" i="2"/>
  <c r="BK261" i="2"/>
  <c r="J205" i="2"/>
  <c r="BK135" i="2"/>
  <c r="J479" i="2"/>
  <c r="J333" i="2"/>
  <c r="BK238" i="2"/>
  <c r="J135" i="2"/>
  <c r="BK331" i="2"/>
  <c r="J225" i="2"/>
  <c r="J139" i="2"/>
  <c r="BK144" i="3"/>
  <c r="J144" i="3"/>
  <c r="J127" i="3"/>
  <c r="BK127" i="3"/>
  <c r="J138" i="3"/>
  <c r="J129" i="3"/>
  <c r="BK134" i="3"/>
  <c r="BK143" i="3"/>
  <c r="J134" i="4"/>
  <c r="BK150" i="4"/>
  <c r="BK134" i="4"/>
  <c r="J150" i="4"/>
  <c r="J129" i="4"/>
  <c r="J125" i="4"/>
  <c r="J138" i="4"/>
  <c r="BK126" i="4"/>
  <c r="BK142" i="4"/>
  <c r="BK125" i="4"/>
  <c r="J151" i="4"/>
  <c r="J137" i="4"/>
  <c r="J145" i="5"/>
  <c r="BK131" i="5"/>
  <c r="BK156" i="5"/>
  <c r="J147" i="5"/>
  <c r="BK123" i="5"/>
  <c r="J159" i="5"/>
  <c r="J151" i="5"/>
  <c r="BK122" i="5"/>
  <c r="BK152" i="5"/>
  <c r="BK147" i="5"/>
  <c r="BK135" i="5"/>
  <c r="BK140" i="6"/>
  <c r="BK174" i="6"/>
  <c r="BK141" i="6"/>
  <c r="BK185" i="6"/>
  <c r="J173" i="6"/>
  <c r="J163" i="6"/>
  <c r="J124" i="7"/>
  <c r="T122" i="7" l="1"/>
  <c r="T121" i="7" s="1"/>
  <c r="P134" i="2"/>
  <c r="P204" i="2"/>
  <c r="R248" i="2"/>
  <c r="P270" i="2"/>
  <c r="P293" i="2"/>
  <c r="P322" i="2"/>
  <c r="T404" i="2"/>
  <c r="T471" i="2"/>
  <c r="BK122" i="3"/>
  <c r="T128" i="3"/>
  <c r="BK135" i="4"/>
  <c r="J135" i="4" s="1"/>
  <c r="J99" i="4" s="1"/>
  <c r="R146" i="4"/>
  <c r="T118" i="5"/>
  <c r="T117" i="5" s="1"/>
  <c r="T126" i="6"/>
  <c r="R156" i="6"/>
  <c r="P172" i="6"/>
  <c r="T134" i="2"/>
  <c r="R167" i="2"/>
  <c r="BK256" i="2"/>
  <c r="J256" i="2"/>
  <c r="J103" i="2" s="1"/>
  <c r="T270" i="2"/>
  <c r="R293" i="2"/>
  <c r="BK322" i="2"/>
  <c r="J322" i="2" s="1"/>
  <c r="J108" i="2" s="1"/>
  <c r="P404" i="2"/>
  <c r="R128" i="3"/>
  <c r="R135" i="4"/>
  <c r="BK118" i="5"/>
  <c r="J118" i="5"/>
  <c r="J97" i="5"/>
  <c r="BK126" i="6"/>
  <c r="J126" i="6" s="1"/>
  <c r="J98" i="6" s="1"/>
  <c r="P126" i="6"/>
  <c r="BK148" i="6"/>
  <c r="J148" i="6" s="1"/>
  <c r="J101" i="6" s="1"/>
  <c r="R148" i="6"/>
  <c r="T177" i="6"/>
  <c r="T204" i="2"/>
  <c r="T256" i="2"/>
  <c r="R277" i="2"/>
  <c r="T293" i="2"/>
  <c r="R404" i="2"/>
  <c r="P471" i="2"/>
  <c r="R122" i="3"/>
  <c r="P137" i="3"/>
  <c r="P135" i="4"/>
  <c r="R118" i="5"/>
  <c r="R117" i="5"/>
  <c r="T132" i="6"/>
  <c r="P148" i="6"/>
  <c r="BK172" i="6"/>
  <c r="J172" i="6"/>
  <c r="J103" i="6" s="1"/>
  <c r="R172" i="6"/>
  <c r="P167" i="2"/>
  <c r="BK248" i="2"/>
  <c r="J248" i="2" s="1"/>
  <c r="J101" i="2" s="1"/>
  <c r="P248" i="2"/>
  <c r="BK270" i="2"/>
  <c r="J270" i="2" s="1"/>
  <c r="J104" i="2" s="1"/>
  <c r="T277" i="2"/>
  <c r="P343" i="2"/>
  <c r="BK471" i="2"/>
  <c r="J471" i="2" s="1"/>
  <c r="J111" i="2" s="1"/>
  <c r="R471" i="2"/>
  <c r="P128" i="3"/>
  <c r="P121" i="3" s="1"/>
  <c r="P120" i="3" s="1"/>
  <c r="AU96" i="1" s="1"/>
  <c r="R122" i="4"/>
  <c r="R121" i="4"/>
  <c r="R120" i="4"/>
  <c r="T146" i="4"/>
  <c r="BK132" i="6"/>
  <c r="J132" i="6"/>
  <c r="J99" i="6"/>
  <c r="T156" i="6"/>
  <c r="T172" i="6"/>
  <c r="R134" i="2"/>
  <c r="BK204" i="2"/>
  <c r="J204" i="2" s="1"/>
  <c r="J100" i="2" s="1"/>
  <c r="T248" i="2"/>
  <c r="R270" i="2"/>
  <c r="BK293" i="2"/>
  <c r="J293" i="2" s="1"/>
  <c r="J107" i="2" s="1"/>
  <c r="R322" i="2"/>
  <c r="T343" i="2"/>
  <c r="P122" i="3"/>
  <c r="BK137" i="3"/>
  <c r="J137" i="3"/>
  <c r="J100" i="3"/>
  <c r="BK122" i="4"/>
  <c r="J122" i="4" s="1"/>
  <c r="J98" i="4" s="1"/>
  <c r="T135" i="4"/>
  <c r="R126" i="6"/>
  <c r="R125" i="6" s="1"/>
  <c r="BK156" i="6"/>
  <c r="J156" i="6"/>
  <c r="J102" i="6" s="1"/>
  <c r="R177" i="6"/>
  <c r="BK134" i="2"/>
  <c r="J134" i="2"/>
  <c r="J98" i="2" s="1"/>
  <c r="R204" i="2"/>
  <c r="R256" i="2"/>
  <c r="P277" i="2"/>
  <c r="P255" i="2" s="1"/>
  <c r="BK343" i="2"/>
  <c r="J343" i="2" s="1"/>
  <c r="J109" i="2" s="1"/>
  <c r="BK404" i="2"/>
  <c r="J404" i="2" s="1"/>
  <c r="J110" i="2" s="1"/>
  <c r="BK128" i="3"/>
  <c r="J128" i="3"/>
  <c r="J99" i="3" s="1"/>
  <c r="T137" i="3"/>
  <c r="T122" i="4"/>
  <c r="T121" i="4"/>
  <c r="T120" i="4" s="1"/>
  <c r="P146" i="4"/>
  <c r="P118" i="5"/>
  <c r="P117" i="5"/>
  <c r="AU98" i="1" s="1"/>
  <c r="R132" i="6"/>
  <c r="T148" i="6"/>
  <c r="T147" i="6"/>
  <c r="P177" i="6"/>
  <c r="BK167" i="2"/>
  <c r="J167" i="2"/>
  <c r="J99" i="2"/>
  <c r="T167" i="2"/>
  <c r="P256" i="2"/>
  <c r="BK277" i="2"/>
  <c r="J277" i="2" s="1"/>
  <c r="J105" i="2" s="1"/>
  <c r="T322" i="2"/>
  <c r="R343" i="2"/>
  <c r="T122" i="3"/>
  <c r="T121" i="3" s="1"/>
  <c r="T120" i="3" s="1"/>
  <c r="R137" i="3"/>
  <c r="P122" i="4"/>
  <c r="P121" i="4" s="1"/>
  <c r="P120" i="4" s="1"/>
  <c r="AU97" i="1" s="1"/>
  <c r="BK146" i="4"/>
  <c r="J146" i="4" s="1"/>
  <c r="J100" i="4" s="1"/>
  <c r="P132" i="6"/>
  <c r="P156" i="6"/>
  <c r="BK177" i="6"/>
  <c r="J177" i="6"/>
  <c r="J104" i="6"/>
  <c r="BK529" i="2"/>
  <c r="J529" i="2" s="1"/>
  <c r="J112" i="2" s="1"/>
  <c r="BK125" i="7"/>
  <c r="J125" i="7" s="1"/>
  <c r="J99" i="7" s="1"/>
  <c r="BK127" i="7"/>
  <c r="J127" i="7"/>
  <c r="J100" i="7" s="1"/>
  <c r="BK288" i="2"/>
  <c r="J288" i="2"/>
  <c r="J106" i="2"/>
  <c r="BK123" i="7"/>
  <c r="J123" i="7" s="1"/>
  <c r="J98" i="7" s="1"/>
  <c r="BK129" i="7"/>
  <c r="J129" i="7" s="1"/>
  <c r="J101" i="7" s="1"/>
  <c r="BK147" i="6"/>
  <c r="J147" i="6"/>
  <c r="J100" i="6" s="1"/>
  <c r="BE124" i="7"/>
  <c r="BE128" i="7"/>
  <c r="J117" i="7"/>
  <c r="J89" i="7"/>
  <c r="E111" i="7"/>
  <c r="BE126" i="7"/>
  <c r="BK125" i="6"/>
  <c r="BK124" i="6" s="1"/>
  <c r="J124" i="6" s="1"/>
  <c r="J96" i="6" s="1"/>
  <c r="F118" i="7"/>
  <c r="BE130" i="7"/>
  <c r="E114" i="6"/>
  <c r="J120" i="6"/>
  <c r="BE133" i="6"/>
  <c r="BE134" i="6"/>
  <c r="BE135" i="6"/>
  <c r="BE136" i="6"/>
  <c r="BE149" i="6"/>
  <c r="BE178" i="6"/>
  <c r="F92" i="6"/>
  <c r="J118" i="6"/>
  <c r="BE152" i="6"/>
  <c r="BE159" i="6"/>
  <c r="BE154" i="6"/>
  <c r="BE157" i="6"/>
  <c r="BE160" i="6"/>
  <c r="BE168" i="6"/>
  <c r="BE169" i="6"/>
  <c r="BE173" i="6"/>
  <c r="BE174" i="6"/>
  <c r="BE127" i="6"/>
  <c r="BE128" i="6"/>
  <c r="BE129" i="6"/>
  <c r="BE130" i="6"/>
  <c r="BE131" i="6"/>
  <c r="BE153" i="6"/>
  <c r="BE155" i="6"/>
  <c r="BE162" i="6"/>
  <c r="BE163" i="6"/>
  <c r="BE167" i="6"/>
  <c r="BK117" i="5"/>
  <c r="J117" i="5"/>
  <c r="BE158" i="6"/>
  <c r="BE165" i="6"/>
  <c r="BE166" i="6"/>
  <c r="BE180" i="6"/>
  <c r="BE185" i="6"/>
  <c r="BE138" i="6"/>
  <c r="BE141" i="6"/>
  <c r="BE145" i="6"/>
  <c r="BE150" i="6"/>
  <c r="BE161" i="6"/>
  <c r="BE170" i="6"/>
  <c r="BE176" i="6"/>
  <c r="BE142" i="6"/>
  <c r="BE143" i="6"/>
  <c r="BE146" i="6"/>
  <c r="BE164" i="6"/>
  <c r="BE171" i="6"/>
  <c r="BE175" i="6"/>
  <c r="BE179" i="6"/>
  <c r="BE181" i="6"/>
  <c r="BE182" i="6"/>
  <c r="BE183" i="6"/>
  <c r="BE184" i="6"/>
  <c r="BE137" i="6"/>
  <c r="BE139" i="6"/>
  <c r="BE140" i="6"/>
  <c r="BE144" i="6"/>
  <c r="BE151" i="6"/>
  <c r="BE186" i="6"/>
  <c r="BE120" i="5"/>
  <c r="BE121" i="5"/>
  <c r="BE126" i="5"/>
  <c r="BE155" i="5"/>
  <c r="BE157" i="5"/>
  <c r="F92" i="5"/>
  <c r="BE130" i="5"/>
  <c r="BE138" i="5"/>
  <c r="BE143" i="5"/>
  <c r="BE156" i="5"/>
  <c r="BE123" i="5"/>
  <c r="BE144" i="5"/>
  <c r="BE148" i="5"/>
  <c r="BE149" i="5"/>
  <c r="BE152" i="5"/>
  <c r="BE159" i="5"/>
  <c r="J91" i="5"/>
  <c r="BE119" i="5"/>
  <c r="BE127" i="5"/>
  <c r="BE135" i="5"/>
  <c r="BE136" i="5"/>
  <c r="BE137" i="5"/>
  <c r="BE139" i="5"/>
  <c r="BE140" i="5"/>
  <c r="BE147" i="5"/>
  <c r="BE158" i="5"/>
  <c r="E107" i="5"/>
  <c r="BE131" i="5"/>
  <c r="BE132" i="5"/>
  <c r="BE133" i="5"/>
  <c r="BE134" i="5"/>
  <c r="J89" i="5"/>
  <c r="BE122" i="5"/>
  <c r="BE129" i="5"/>
  <c r="BE141" i="5"/>
  <c r="BE142" i="5"/>
  <c r="BE146" i="5"/>
  <c r="BE151" i="5"/>
  <c r="BE124" i="5"/>
  <c r="BE128" i="5"/>
  <c r="BE145" i="5"/>
  <c r="BE160" i="5"/>
  <c r="BE162" i="5"/>
  <c r="BE125" i="5"/>
  <c r="BE150" i="5"/>
  <c r="BE153" i="5"/>
  <c r="BE154" i="5"/>
  <c r="BE161" i="5"/>
  <c r="E85" i="4"/>
  <c r="BE134" i="4"/>
  <c r="BE142" i="4"/>
  <c r="BE154" i="4"/>
  <c r="BE125" i="4"/>
  <c r="BE126" i="4"/>
  <c r="BE141" i="4"/>
  <c r="BE148" i="4"/>
  <c r="BE128" i="4"/>
  <c r="BE129" i="4"/>
  <c r="BE130" i="4"/>
  <c r="BE143" i="4"/>
  <c r="BE145" i="4"/>
  <c r="J122" i="3"/>
  <c r="J98" i="3"/>
  <c r="F92" i="4"/>
  <c r="BE153" i="4"/>
  <c r="J91" i="4"/>
  <c r="J114" i="4"/>
  <c r="BE127" i="4"/>
  <c r="BE132" i="4"/>
  <c r="BE139" i="4"/>
  <c r="BE155" i="4"/>
  <c r="BE123" i="4"/>
  <c r="BE133" i="4"/>
  <c r="BE136" i="4"/>
  <c r="BE138" i="4"/>
  <c r="BE140" i="4"/>
  <c r="BE124" i="4"/>
  <c r="BE131" i="4"/>
  <c r="BE137" i="4"/>
  <c r="BE144" i="4"/>
  <c r="BE147" i="4"/>
  <c r="BE149" i="4"/>
  <c r="BE150" i="4"/>
  <c r="BE151" i="4"/>
  <c r="BE152" i="4"/>
  <c r="BE156" i="4"/>
  <c r="E85" i="3"/>
  <c r="J114" i="3"/>
  <c r="BE129" i="3"/>
  <c r="BE136" i="3"/>
  <c r="BE138" i="3"/>
  <c r="J91" i="3"/>
  <c r="BE124" i="3"/>
  <c r="BE125" i="3"/>
  <c r="BE126" i="3"/>
  <c r="BE130" i="3"/>
  <c r="BE127" i="3"/>
  <c r="BE134" i="3"/>
  <c r="BE132" i="3"/>
  <c r="BE143" i="3"/>
  <c r="F117" i="3"/>
  <c r="BE131" i="3"/>
  <c r="BE133" i="3"/>
  <c r="BE139" i="3"/>
  <c r="BE140" i="3"/>
  <c r="BE145" i="3"/>
  <c r="BE123" i="3"/>
  <c r="BE135" i="3"/>
  <c r="BE141" i="3"/>
  <c r="BE142" i="3"/>
  <c r="BE144" i="3"/>
  <c r="BE143" i="2"/>
  <c r="BE154" i="2"/>
  <c r="BE181" i="2"/>
  <c r="BE187" i="2"/>
  <c r="BE198" i="2"/>
  <c r="BE203" i="2"/>
  <c r="BE238" i="2"/>
  <c r="BE274" i="2"/>
  <c r="BE289" i="2"/>
  <c r="BE391" i="2"/>
  <c r="BE432" i="2"/>
  <c r="F92" i="2"/>
  <c r="BE199" i="2"/>
  <c r="BE205" i="2"/>
  <c r="BE221" i="2"/>
  <c r="BE261" i="2"/>
  <c r="BE294" i="2"/>
  <c r="BE302" i="2"/>
  <c r="BE323" i="2"/>
  <c r="BE342" i="2"/>
  <c r="BE409" i="2"/>
  <c r="BE417" i="2"/>
  <c r="BE421" i="2"/>
  <c r="BE472" i="2"/>
  <c r="BE486" i="2"/>
  <c r="BE507" i="2"/>
  <c r="BE521" i="2"/>
  <c r="BE139" i="2"/>
  <c r="BE163" i="2"/>
  <c r="BE175" i="2"/>
  <c r="BE233" i="2"/>
  <c r="BE251" i="2"/>
  <c r="BE308" i="2"/>
  <c r="BE330" i="2"/>
  <c r="BE331" i="2"/>
  <c r="BE332" i="2"/>
  <c r="BE385" i="2"/>
  <c r="BE403" i="2"/>
  <c r="E85" i="2"/>
  <c r="J128" i="2"/>
  <c r="BE159" i="2"/>
  <c r="BE254" i="2"/>
  <c r="BE316" i="2"/>
  <c r="BE329" i="2"/>
  <c r="BE397" i="2"/>
  <c r="BE405" i="2"/>
  <c r="BE436" i="2"/>
  <c r="J126" i="2"/>
  <c r="BE135" i="2"/>
  <c r="BE168" i="2"/>
  <c r="BE208" i="2"/>
  <c r="BE209" i="2"/>
  <c r="BE225" i="2"/>
  <c r="BE282" i="2"/>
  <c r="BE298" i="2"/>
  <c r="BE333" i="2"/>
  <c r="BE344" i="2"/>
  <c r="BE440" i="2"/>
  <c r="BE444" i="2"/>
  <c r="BE452" i="2"/>
  <c r="BE460" i="2"/>
  <c r="BE465" i="2"/>
  <c r="BE250" i="2"/>
  <c r="BE278" i="2"/>
  <c r="BE325" i="2"/>
  <c r="BE370" i="2"/>
  <c r="BE379" i="2"/>
  <c r="BE470" i="2"/>
  <c r="BE479" i="2"/>
  <c r="BE493" i="2"/>
  <c r="BE500" i="2"/>
  <c r="BE528" i="2"/>
  <c r="BE530" i="2"/>
  <c r="BE194" i="2"/>
  <c r="BE234" i="2"/>
  <c r="BE249" i="2"/>
  <c r="BE266" i="2"/>
  <c r="BE324" i="2"/>
  <c r="BE362" i="2"/>
  <c r="BE424" i="2"/>
  <c r="BE428" i="2"/>
  <c r="BE514" i="2"/>
  <c r="BE561" i="2"/>
  <c r="BE150" i="2"/>
  <c r="BE217" i="2"/>
  <c r="BE257" i="2"/>
  <c r="BE262" i="2"/>
  <c r="BE271" i="2"/>
  <c r="BE350" i="2"/>
  <c r="BE356" i="2"/>
  <c r="F37" i="2"/>
  <c r="BD95" i="1" s="1"/>
  <c r="F37" i="5"/>
  <c r="BD98" i="1"/>
  <c r="J30" i="5"/>
  <c r="J34" i="7"/>
  <c r="AW100" i="1" s="1"/>
  <c r="F34" i="7"/>
  <c r="BA100" i="1"/>
  <c r="F34" i="2"/>
  <c r="BA95" i="1" s="1"/>
  <c r="F35" i="5"/>
  <c r="BB98" i="1"/>
  <c r="F35" i="6"/>
  <c r="BB99" i="1" s="1"/>
  <c r="F37" i="3"/>
  <c r="BD96" i="1"/>
  <c r="J34" i="3"/>
  <c r="AW96" i="1" s="1"/>
  <c r="F34" i="3"/>
  <c r="BA96" i="1"/>
  <c r="F35" i="4"/>
  <c r="BB97" i="1" s="1"/>
  <c r="F37" i="4"/>
  <c r="BD97" i="1"/>
  <c r="F34" i="4"/>
  <c r="BA97" i="1" s="1"/>
  <c r="J34" i="6"/>
  <c r="AW99" i="1"/>
  <c r="F35" i="7"/>
  <c r="BB100" i="1" s="1"/>
  <c r="F36" i="2"/>
  <c r="BC95" i="1"/>
  <c r="J34" i="5"/>
  <c r="AW98" i="1" s="1"/>
  <c r="F36" i="6"/>
  <c r="BC99" i="1"/>
  <c r="J34" i="2"/>
  <c r="AW95" i="1" s="1"/>
  <c r="F34" i="5"/>
  <c r="BA98" i="1"/>
  <c r="F37" i="6"/>
  <c r="BD99" i="1" s="1"/>
  <c r="F35" i="2"/>
  <c r="BB95" i="1"/>
  <c r="J34" i="4"/>
  <c r="AW97" i="1" s="1"/>
  <c r="F34" i="6"/>
  <c r="BA99" i="1"/>
  <c r="F37" i="7"/>
  <c r="BD100" i="1" s="1"/>
  <c r="F36" i="3"/>
  <c r="BC96" i="1"/>
  <c r="F35" i="3"/>
  <c r="BB96" i="1" s="1"/>
  <c r="F36" i="4"/>
  <c r="BC97" i="1"/>
  <c r="F36" i="5"/>
  <c r="BC98" i="1" s="1"/>
  <c r="F36" i="7"/>
  <c r="BC100" i="1"/>
  <c r="BK133" i="2" l="1"/>
  <c r="J133" i="2" s="1"/>
  <c r="J97" i="2" s="1"/>
  <c r="BK255" i="2"/>
  <c r="J255" i="2" s="1"/>
  <c r="J102" i="2" s="1"/>
  <c r="BK121" i="4"/>
  <c r="J121" i="4" s="1"/>
  <c r="J97" i="4" s="1"/>
  <c r="T255" i="2"/>
  <c r="P125" i="6"/>
  <c r="P124" i="6" s="1"/>
  <c r="AU99" i="1" s="1"/>
  <c r="P147" i="6"/>
  <c r="R147" i="6"/>
  <c r="R124" i="6" s="1"/>
  <c r="T133" i="2"/>
  <c r="T132" i="2"/>
  <c r="T125" i="6"/>
  <c r="T124" i="6" s="1"/>
  <c r="BK121" i="3"/>
  <c r="BK120" i="3"/>
  <c r="J120" i="3"/>
  <c r="J96" i="3" s="1"/>
  <c r="R255" i="2"/>
  <c r="R133" i="2"/>
  <c r="R132" i="2"/>
  <c r="R121" i="3"/>
  <c r="R120" i="3" s="1"/>
  <c r="P133" i="2"/>
  <c r="P132" i="2"/>
  <c r="AU95" i="1" s="1"/>
  <c r="BK122" i="7"/>
  <c r="J122" i="7"/>
  <c r="J97" i="7"/>
  <c r="J125" i="6"/>
  <c r="J97" i="6" s="1"/>
  <c r="AG98" i="1"/>
  <c r="AN98" i="1" s="1"/>
  <c r="J96" i="5"/>
  <c r="BK120" i="4"/>
  <c r="J120" i="4" s="1"/>
  <c r="J96" i="4" s="1"/>
  <c r="BK132" i="2"/>
  <c r="J132" i="2" s="1"/>
  <c r="J30" i="2" s="1"/>
  <c r="AG95" i="1" s="1"/>
  <c r="F33" i="2"/>
  <c r="AZ95" i="1"/>
  <c r="J33" i="2"/>
  <c r="AV95" i="1" s="1"/>
  <c r="AT95" i="1" s="1"/>
  <c r="J33" i="3"/>
  <c r="AV96" i="1"/>
  <c r="AT96" i="1" s="1"/>
  <c r="J33" i="5"/>
  <c r="AV98" i="1"/>
  <c r="AT98" i="1"/>
  <c r="J30" i="6"/>
  <c r="AG99" i="1"/>
  <c r="J33" i="7"/>
  <c r="AV100" i="1" s="1"/>
  <c r="AT100" i="1" s="1"/>
  <c r="BB94" i="1"/>
  <c r="W31" i="1"/>
  <c r="F33" i="3"/>
  <c r="AZ96" i="1" s="1"/>
  <c r="J33" i="6"/>
  <c r="AV99" i="1"/>
  <c r="AT99" i="1" s="1"/>
  <c r="J33" i="4"/>
  <c r="AV97" i="1"/>
  <c r="AT97" i="1"/>
  <c r="F33" i="4"/>
  <c r="AZ97" i="1"/>
  <c r="F33" i="6"/>
  <c r="AZ99" i="1" s="1"/>
  <c r="F33" i="7"/>
  <c r="AZ100" i="1"/>
  <c r="F33" i="5"/>
  <c r="AZ98" i="1" s="1"/>
  <c r="BA94" i="1"/>
  <c r="AW94" i="1"/>
  <c r="AK30" i="1" s="1"/>
  <c r="BC94" i="1"/>
  <c r="W32" i="1"/>
  <c r="BD94" i="1"/>
  <c r="W33" i="1" s="1"/>
  <c r="J121" i="3" l="1"/>
  <c r="J97" i="3"/>
  <c r="BK121" i="7"/>
  <c r="J121" i="7"/>
  <c r="J96" i="7"/>
  <c r="AN99" i="1"/>
  <c r="J39" i="6"/>
  <c r="J39" i="5"/>
  <c r="AN95" i="1"/>
  <c r="J96" i="2"/>
  <c r="J39" i="2"/>
  <c r="AU94" i="1"/>
  <c r="W30" i="1"/>
  <c r="J30" i="3"/>
  <c r="AG96" i="1" s="1"/>
  <c r="AY94" i="1"/>
  <c r="AX94" i="1"/>
  <c r="J30" i="4"/>
  <c r="AG97" i="1" s="1"/>
  <c r="AZ94" i="1"/>
  <c r="W29" i="1"/>
  <c r="J39" i="3" l="1"/>
  <c r="J39" i="4"/>
  <c r="AN97" i="1"/>
  <c r="AN96" i="1"/>
  <c r="J30" i="7"/>
  <c r="AG100" i="1"/>
  <c r="AG94" i="1" s="1"/>
  <c r="AK26" i="1" s="1"/>
  <c r="AK35" i="1" s="1"/>
  <c r="AV94" i="1"/>
  <c r="AK29" i="1"/>
  <c r="J39" i="7" l="1"/>
  <c r="AN100" i="1"/>
  <c r="AT94" i="1"/>
  <c r="AN94" i="1" l="1"/>
</calcChain>
</file>

<file path=xl/sharedStrings.xml><?xml version="1.0" encoding="utf-8"?>
<sst xmlns="http://schemas.openxmlformats.org/spreadsheetml/2006/main" count="8024" uniqueCount="1121">
  <si>
    <t>Export Komplet</t>
  </si>
  <si>
    <t/>
  </si>
  <si>
    <t>2.0</t>
  </si>
  <si>
    <t>ZAMOK</t>
  </si>
  <si>
    <t>False</t>
  </si>
  <si>
    <t>{6d1b667c-17ff-4842-8d7b-9ef830f56699}</t>
  </si>
  <si>
    <t>0,01</t>
  </si>
  <si>
    <t>21</t>
  </si>
  <si>
    <t>15</t>
  </si>
  <si>
    <t>REKAPITULACE STAVBY</t>
  </si>
  <si>
    <t>v ---  níže se nacházejí doplnkové a pomocné údaje k sestavám  --- v</t>
  </si>
  <si>
    <t>Návod na vyplnění</t>
  </si>
  <si>
    <t>0,001</t>
  </si>
  <si>
    <t>Kód:</t>
  </si>
  <si>
    <t>2022/1-17</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</si>
  <si>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</si>
  <si>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</si>
  <si>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Úprava čistých prostor přípravy Radiofarmak, Nemocnice Nové Město na Moravě</t>
  </si>
  <si>
    <t>KSO:</t>
  </si>
  <si>
    <t>CC-CZ:</t>
  </si>
  <si>
    <t>Místo:</t>
  </si>
  <si>
    <t>Nové Město na Moravě</t>
  </si>
  <si>
    <t>Datum:</t>
  </si>
  <si>
    <t>17. 1. 2022</t>
  </si>
  <si>
    <t>Zadavatel:</t>
  </si>
  <si>
    <t>IČ:</t>
  </si>
  <si>
    <t>64792374</t>
  </si>
  <si>
    <t>ATELIER H1 &amp; ATELIER HÁJEK s.r.o</t>
  </si>
  <si>
    <t>DIČ:</t>
  </si>
  <si>
    <t>Uchazeč:</t>
  </si>
  <si>
    <t>Vyplň údaj</t>
  </si>
  <si>
    <t>Projektant:</t>
  </si>
  <si>
    <t xml:space="preserve"> </t>
  </si>
  <si>
    <t>True</t>
  </si>
  <si>
    <t>Zpracovatel:</t>
  </si>
  <si>
    <t>27983943</t>
  </si>
  <si>
    <t>A.D.S. Rokycany s.r.o.</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</si>
  <si>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</si>
  <si>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</si>
  <si>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</si>
  <si>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</si>
  <si>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</si>
  <si>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</si>
  <si>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</si>
  <si>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</si>
  <si>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</si>
  <si>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</si>
  <si>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</si>
  <si>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</si>
  <si>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</si>
  <si>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</si>
  <si>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</si>
  <si>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</si>
  <si>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</si>
  <si>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</si>
  <si>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</si>
  <si>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</si>
  <si>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</si>
  <si>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</si>
  <si>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</si>
  <si>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</si>
  <si>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</si>
  <si>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</si>
  <si>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</si>
  <si>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</si>
  <si>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</si>
  <si>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</si>
  <si>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</si>
  <si>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</si>
  <si>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</si>
  <si>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</si>
  <si>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</si>
  <si>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</si>
  <si>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</si>
  <si>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</si>
  <si>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</si>
  <si>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</si>
  <si>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</si>
  <si>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</si>
  <si>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</si>
  <si>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</si>
  <si>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</si>
  <si>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</si>
  <si>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</si>
  <si>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Úprava čistých prost...</t>
  </si>
  <si>
    <t>STA</t>
  </si>
  <si>
    <t>1</t>
  </si>
  <si>
    <t>{593b1f05-7847-4ce1-a0be-c1c68890f5f5}</t>
  </si>
  <si>
    <t>2</t>
  </si>
  <si>
    <t>02</t>
  </si>
  <si>
    <t>Zdravotní technická ...</t>
  </si>
  <si>
    <t>{4b725813-0359-4136-bc40-788c53f345e3}</t>
  </si>
  <si>
    <t>03</t>
  </si>
  <si>
    <t>Vzduchotechnika</t>
  </si>
  <si>
    <t>{63116a88-7f71-4382-b15e-69a318458e20}</t>
  </si>
  <si>
    <t>04</t>
  </si>
  <si>
    <t>Elektroinstalace</t>
  </si>
  <si>
    <t>{12298b25-cac0-4452-9d20-48beaca59ecb}</t>
  </si>
  <si>
    <t>05</t>
  </si>
  <si>
    <t>Technologie vestavby</t>
  </si>
  <si>
    <t>{14a28858-38a0-4c75-b5f0-b1e27f4428ce}</t>
  </si>
  <si>
    <t>06</t>
  </si>
  <si>
    <t>Vedlejší náklady</t>
  </si>
  <si>
    <t>{a980662e-2e62-4cea-a5fa-7031860fc655}</t>
  </si>
  <si>
    <t>KRYCÍ LIST SOUPISU PRACÍ</t>
  </si>
  <si>
    <t>Objekt:</t>
  </si>
  <si>
    <t>01 - Úprava čistých prost...</t>
  </si>
  <si>
    <t>ATELIER H1 &amp; ATELIER HÁJEK s.r.o., Jižní 870/0</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</si>
  <si>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</si>
  <si>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</si>
  <si>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</si>
  <si>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</si>
  <si>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</si>
  <si>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</si>
  <si>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</si>
  <si>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</si>
  <si>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</si>
  <si>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</si>
  <si>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PSV - Práce a dodávky PSV</t>
  </si>
  <si>
    <t xml:space="preserve">    725 - Zdravotechnika - zařizovací předměty</t>
  </si>
  <si>
    <t xml:space="preserve">    735 - Ústřední vytápění - otopná tělesa</t>
  </si>
  <si>
    <t xml:space="preserve">    741 - Elektroinstalace - silnoproud</t>
  </si>
  <si>
    <t xml:space="preserve">    751 - Vzduchotechnika</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</si>
  <si>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</si>
  <si>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</si>
  <si>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</si>
  <si>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</si>
  <si>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</si>
  <si>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</si>
  <si>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</si>
  <si>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</si>
  <si>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</si>
  <si>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</si>
  <si>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</si>
  <si>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</si>
  <si>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</si>
  <si>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</si>
  <si>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</si>
  <si>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</si>
  <si>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</si>
  <si>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</si>
  <si>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</si>
  <si>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</si>
  <si>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</si>
  <si>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</si>
  <si>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</si>
  <si>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</si>
  <si>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</si>
  <si>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317941123</t>
  </si>
  <si>
    <t>Osazování ocelových válcovaných nosníků na zdivu I nebo IE nebo U nebo UE nebo L č. 14 až 22 nebo výšky do 220 mm</t>
  </si>
  <si>
    <t>t</t>
  </si>
  <si>
    <t>CS ÚRS 2022 01</t>
  </si>
  <si>
    <t>4</t>
  </si>
  <si>
    <t>-1751939179</t>
  </si>
  <si>
    <t>VV</t>
  </si>
  <si>
    <t>místnost č. 111,112 nový překlad</t>
  </si>
  <si>
    <t>2*2,8*26,2/1000</t>
  </si>
  <si>
    <t>Součet</t>
  </si>
  <si>
    <t>M</t>
  </si>
  <si>
    <t>13010724</t>
  </si>
  <si>
    <t>ocel profilová jakost S235JR (11 375) průřez I (IPN) 220</t>
  </si>
  <si>
    <t>8</t>
  </si>
  <si>
    <t>1182598658</t>
  </si>
  <si>
    <t>2*2,8*26,2/1000*1,1</t>
  </si>
  <si>
    <t>342244211</t>
  </si>
  <si>
    <t>Příčky jednoduché z cihel děrovaných broušených, na tenkovrstvou maltu, pevnost cihel do P15, tl. příčky 115 mm</t>
  </si>
  <si>
    <t>m2</t>
  </si>
  <si>
    <t>-313023769</t>
  </si>
  <si>
    <t>místnost č. 111,112</t>
  </si>
  <si>
    <t>2,15*3,15</t>
  </si>
  <si>
    <t>-0,7*1,97</t>
  </si>
  <si>
    <t>-0,8*1,97</t>
  </si>
  <si>
    <t>1,25*3,15</t>
  </si>
  <si>
    <t>342244221</t>
  </si>
  <si>
    <t>Příčky jednoduché z cihel děrovaných broušených, na tenkovrstvou maltu, pevnost cihel do P15, tl. příčky 140 mm</t>
  </si>
  <si>
    <t>4346201</t>
  </si>
  <si>
    <t>místnost č. 111</t>
  </si>
  <si>
    <t>0,9*2,05</t>
  </si>
  <si>
    <t>5</t>
  </si>
  <si>
    <t>342291111</t>
  </si>
  <si>
    <t>Ukotvení příček polyuretanovou pěnou, tl. příčky do 100 mm</t>
  </si>
  <si>
    <t>m</t>
  </si>
  <si>
    <t>-1974892171</t>
  </si>
  <si>
    <t>2,15</t>
  </si>
  <si>
    <t>1,25</t>
  </si>
  <si>
    <t>6</t>
  </si>
  <si>
    <t>342291112</t>
  </si>
  <si>
    <t>Ukotvení příček polyuretanovou pěnou, tl. příčky přes 100 mm</t>
  </si>
  <si>
    <t>844782835</t>
  </si>
  <si>
    <t>0,9</t>
  </si>
  <si>
    <t>7</t>
  </si>
  <si>
    <t>346244382</t>
  </si>
  <si>
    <t>Plentování ocelových válcovaných nosníků jednostranné cihlami na maltu, výška stojiny přes 200 do 300 mm</t>
  </si>
  <si>
    <t>1524286419</t>
  </si>
  <si>
    <t xml:space="preserve">"2x IPE 220 </t>
  </si>
  <si>
    <t>2,8*0,3*2</t>
  </si>
  <si>
    <t>Úpravy povrchů, podlahy a osazování výplní</t>
  </si>
  <si>
    <t>612311141</t>
  </si>
  <si>
    <t>Omítka vápenná vnitřních ploch nanášená ručně dvouvrstvá štuková, tloušťky jádrové omítky do 10 mm a tloušťky štuku do 3 mm svislých konstrukcí stěn</t>
  </si>
  <si>
    <t>-1053775791</t>
  </si>
  <si>
    <t>nové zdivo</t>
  </si>
  <si>
    <t>0,9*2,05*2</t>
  </si>
  <si>
    <t>2,15*3,15*2</t>
  </si>
  <si>
    <t>-0,7*1,97*2</t>
  </si>
  <si>
    <t>-0,8*1,97*2</t>
  </si>
  <si>
    <t>9</t>
  </si>
  <si>
    <t>612341131</t>
  </si>
  <si>
    <t>Potažení vnitřních ploch sádrovým štukem tloušťky do 3 mm svislých konstrukcí stěn</t>
  </si>
  <si>
    <t>1864094890</t>
  </si>
  <si>
    <t>(0,45+0,6+1,682+0,15+0,3+0,125+2,45+0,495)*1,05</t>
  </si>
  <si>
    <t>místnost č. 112</t>
  </si>
  <si>
    <t>(2,45+2,45+1,1+1,1)*1,05</t>
  </si>
  <si>
    <t>10</t>
  </si>
  <si>
    <t>612325423</t>
  </si>
  <si>
    <t>Oprava vápenocementové omítky vnitřních ploch štukové dvouvrstvé, tloušťky do 20 mm a tloušťky štuku do 3 mm stěn, v rozsahu opravované plochy přes 30 do 50%</t>
  </si>
  <si>
    <t>-1392607913</t>
  </si>
  <si>
    <t>11</t>
  </si>
  <si>
    <t>619995001</t>
  </si>
  <si>
    <t>Začištění omítek (s dodáním hmot) kolem oken, dveří, podlah, obkladů apod.</t>
  </si>
  <si>
    <t>1618767950</t>
  </si>
  <si>
    <t>místnost č. 104</t>
  </si>
  <si>
    <t>(0,8+1,97+1,97)</t>
  </si>
  <si>
    <t>místnost č. 105</t>
  </si>
  <si>
    <t>(0,65+1,94+1,94)</t>
  </si>
  <si>
    <t>12</t>
  </si>
  <si>
    <t>631312131</t>
  </si>
  <si>
    <t>Doplnění dosavadních mazanin prostým betonem s dodáním hmot, bez potěru, plochy jednotlivě přes 1 m2 do 4 m2 a tl. přes 80 mm</t>
  </si>
  <si>
    <t>m3</t>
  </si>
  <si>
    <t>-572514939</t>
  </si>
  <si>
    <t xml:space="preserve">doplnění podlahy po VZT potrubí </t>
  </si>
  <si>
    <t>0,5*2,6*0,1</t>
  </si>
  <si>
    <t>13</t>
  </si>
  <si>
    <t>641941611R</t>
  </si>
  <si>
    <t>Osazování rámů kovových okenních na montážní pěnu, o ploše do 1 m2</t>
  </si>
  <si>
    <t>kus</t>
  </si>
  <si>
    <t>-1449962392</t>
  </si>
  <si>
    <t>14</t>
  </si>
  <si>
    <t>642944121</t>
  </si>
  <si>
    <t>Osazení ocelových dveřních zárubní lisovaných nebo z úhelníků dodatečně s vybetonováním prahu, plochy do 2,5 m2</t>
  </si>
  <si>
    <t>-1755123805</t>
  </si>
  <si>
    <t>55331482</t>
  </si>
  <si>
    <t>zárubeň jednokřídlá ocelová pro zdění tl stěny 75-100mm rozměru 800/1970, 2100mm</t>
  </si>
  <si>
    <t>1072090682</t>
  </si>
  <si>
    <t>Ostatní konstrukce a práce, bourání</t>
  </si>
  <si>
    <t>16</t>
  </si>
  <si>
    <t>949101111</t>
  </si>
  <si>
    <t>Lešení pomocné pracovní pro objekty pozemních staveb pro zatížení do 150 kg/m2, o výšce lešeňové podlahy do 1,9 m</t>
  </si>
  <si>
    <t>901826832</t>
  </si>
  <si>
    <t>19,3+4,7+12,1+3+4,6+0,+0,23+0,09+0,23+2,1+2,64</t>
  </si>
  <si>
    <t>17</t>
  </si>
  <si>
    <t>953943212R</t>
  </si>
  <si>
    <t>Osazování drobných kovových předmětů kotvených do stěny skříně pro hasicí přístroj</t>
  </si>
  <si>
    <t>1500188546</t>
  </si>
  <si>
    <t>18</t>
  </si>
  <si>
    <t>962031136</t>
  </si>
  <si>
    <t>Bourání příček z cihel, tvárnic nebo příčkovek z tvárnic nebo příčkovek pálených nebo nepálených na maltu vápennou nebo vápenocementovou, tl. do 150 mm</t>
  </si>
  <si>
    <t>-419560061</t>
  </si>
  <si>
    <t>0,441*0,94</t>
  </si>
  <si>
    <t>0,605*1,94</t>
  </si>
  <si>
    <t>místnost č. 110</t>
  </si>
  <si>
    <t>2,4*2,7</t>
  </si>
  <si>
    <t>19</t>
  </si>
  <si>
    <t>962032231</t>
  </si>
  <si>
    <t>Bourání zdiva nadzákladového z cihel nebo tvárnic z cihel pálených nebo vápenopískových, na maltu vápennou nebo vápenocementovou, objemu přes 1 m3</t>
  </si>
  <si>
    <t>1691303328</t>
  </si>
  <si>
    <t>1,3*2,7*0,45</t>
  </si>
  <si>
    <t>20</t>
  </si>
  <si>
    <t>965081213</t>
  </si>
  <si>
    <t>Bourání podlah z dlaždic bez podkladního lože nebo mazaniny, s jakoukoliv výplní spár keramických nebo xylolitových tl. do 10 mm, plochy přes 1 m2</t>
  </si>
  <si>
    <t>-880487036</t>
  </si>
  <si>
    <t>místnost č. 110,111,112</t>
  </si>
  <si>
    <t>2,35+1,21+1,21</t>
  </si>
  <si>
    <t>968072455</t>
  </si>
  <si>
    <t>Vybourání kovových rámů oken s křídly, dveřních zárubní, vrat, stěn, ostění nebo obkladů dveřních zárubní, plochy do 2 m2</t>
  </si>
  <si>
    <t>-1266778535</t>
  </si>
  <si>
    <t>0,8*1,97</t>
  </si>
  <si>
    <t>0,7*1,97</t>
  </si>
  <si>
    <t>0,6*1,97</t>
  </si>
  <si>
    <t>22</t>
  </si>
  <si>
    <t>971033441</t>
  </si>
  <si>
    <t>Vybourání otvorů ve zdivu základovém nebo nadzákladovém z cihel, tvárnic, příčkovek z cihel pálených na maltu vápennou nebo vápenocementovou plochy do 0,25 m2, tl. do 300 mm</t>
  </si>
  <si>
    <t>408063241</t>
  </si>
  <si>
    <t>23</t>
  </si>
  <si>
    <t>975021211</t>
  </si>
  <si>
    <t>Podchycení nadzákladového zdiva pod stropem dřevěnou výztuhou nad vybouraným otvorem, pro jakoukoliv délku podchycení, při tl. zdiva do 450 mm</t>
  </si>
  <si>
    <t>1410138132</t>
  </si>
  <si>
    <t>2,3</t>
  </si>
  <si>
    <t>24</t>
  </si>
  <si>
    <t>978059541</t>
  </si>
  <si>
    <t>Odsekání obkladů stěn včetně otlučení podkladní omítky až na zdivo z obkládaček vnitřních, z jakýchkoliv materiálů, plochy přes 1 m2</t>
  </si>
  <si>
    <t>-2111779454</t>
  </si>
  <si>
    <t>(1,1+1,1+1,1+1,1)*2,1</t>
  </si>
  <si>
    <t>-0,6*1,97</t>
  </si>
  <si>
    <t>(2,3+2,3+0,9+0,9)*2,1</t>
  </si>
  <si>
    <t>997</t>
  </si>
  <si>
    <t>Přesun sutě</t>
  </si>
  <si>
    <t>25</t>
  </si>
  <si>
    <t>997013111</t>
  </si>
  <si>
    <t>Vnitrostaveništní doprava suti a vybouraných hmot vodorovně do 50 m svisle s použitím mechanizace pro budovy a haly výšky do 6 m</t>
  </si>
  <si>
    <t>-1492523104</t>
  </si>
  <si>
    <t>26</t>
  </si>
  <si>
    <t>997013501</t>
  </si>
  <si>
    <t>Odvoz suti a vybouraných hmot na skládku nebo meziskládku se složením, na vzdálenost do 1 km</t>
  </si>
  <si>
    <t>1616739834</t>
  </si>
  <si>
    <t>27</t>
  </si>
  <si>
    <t>997013509</t>
  </si>
  <si>
    <t>Odvoz suti a vybouraných hmot na skládku nebo meziskládku se složením, na vzdálenost Příplatek k ceně za každý další i započatý 1 km přes 1 km</t>
  </si>
  <si>
    <t>1045531861</t>
  </si>
  <si>
    <t>6,851*15 "Přepočtené koeficientem množství</t>
  </si>
  <si>
    <t>28</t>
  </si>
  <si>
    <t>997013631</t>
  </si>
  <si>
    <t>Poplatek za uložení stavebního odpadu na skládce (skládkovné) směsného stavebního a demoličního zatříděného do Katalogu odpadů pod kódem 17 09 04</t>
  </si>
  <si>
    <t>996593300</t>
  </si>
  <si>
    <t>PSV</t>
  </si>
  <si>
    <t>Práce a dodávky PSV</t>
  </si>
  <si>
    <t>725</t>
  </si>
  <si>
    <t>Zdravotechnika - zařizovací předměty</t>
  </si>
  <si>
    <t>29</t>
  </si>
  <si>
    <t>725110811</t>
  </si>
  <si>
    <t>Demontáž klozetů splachovacích s nádrží nebo tlakovým splachovačem</t>
  </si>
  <si>
    <t>soubor</t>
  </si>
  <si>
    <t>-1728063211</t>
  </si>
  <si>
    <t>30</t>
  </si>
  <si>
    <t>725119122</t>
  </si>
  <si>
    <t>Zařízení záchodů montáž klozetových mís kombi</t>
  </si>
  <si>
    <t>230008866</t>
  </si>
  <si>
    <t>31</t>
  </si>
  <si>
    <t>725210821</t>
  </si>
  <si>
    <t>Demontáž umyvadel bez výtokových armatur umyvadel</t>
  </si>
  <si>
    <t>-418809458</t>
  </si>
  <si>
    <t>32</t>
  </si>
  <si>
    <t>725330820</t>
  </si>
  <si>
    <t>Demontáž výlevek bez výtokových armatur a bez nádrže a splachovacího potrubí diturvitových</t>
  </si>
  <si>
    <t>596293851</t>
  </si>
  <si>
    <t>735</t>
  </si>
  <si>
    <t>Ústřední vytápění - otopná tělesa</t>
  </si>
  <si>
    <t>33</t>
  </si>
  <si>
    <t>735111810</t>
  </si>
  <si>
    <t>Demontáž otopných těles litinových článkových</t>
  </si>
  <si>
    <t>1695703353</t>
  </si>
  <si>
    <t>0,9*1,2</t>
  </si>
  <si>
    <t>34</t>
  </si>
  <si>
    <t>735119140</t>
  </si>
  <si>
    <t>Otopná tělesa litinová montáž těles článkových</t>
  </si>
  <si>
    <t>229211484</t>
  </si>
  <si>
    <t>741</t>
  </si>
  <si>
    <t>Elektroinstalace - silnoproud</t>
  </si>
  <si>
    <t>35</t>
  </si>
  <si>
    <t>741371811</t>
  </si>
  <si>
    <t>Demontáž svítidel bez zachování funkčnosti (do suti) interiérových modulového systému bodových vestavných</t>
  </si>
  <si>
    <t>1511000941</t>
  </si>
  <si>
    <t>1+1+1</t>
  </si>
  <si>
    <t>36</t>
  </si>
  <si>
    <t>741371821</t>
  </si>
  <si>
    <t>Demontáž svítidel bez zachování funkčnosti (do suti) interiérových modulového systému zářivkových, délky do 1100 mm</t>
  </si>
  <si>
    <t>1549258768</t>
  </si>
  <si>
    <t>místnost č. 106</t>
  </si>
  <si>
    <t>751</t>
  </si>
  <si>
    <t>37</t>
  </si>
  <si>
    <t>751510871</t>
  </si>
  <si>
    <t>Demontáž vzduchotechnického potrubí plechového do suti kruhového, spirálně vinutého bez příruby, průměru přes 200 do 400 mm</t>
  </si>
  <si>
    <t>-1727290172</t>
  </si>
  <si>
    <t>763</t>
  </si>
  <si>
    <t>Konstrukce suché výstavby</t>
  </si>
  <si>
    <t>38</t>
  </si>
  <si>
    <t>763131451</t>
  </si>
  <si>
    <t>Podhled ze sádrokartonových desek dvouvrstvá zavěšená spodní konstrukce z ocelových profilů CD, UD jednoduše opláštěná deskou impregnovanou H2, tl. 12,5 mm, bez izolace</t>
  </si>
  <si>
    <t>1593846758</t>
  </si>
  <si>
    <t>2,64*1,1</t>
  </si>
  <si>
    <t>39</t>
  </si>
  <si>
    <t>763131831</t>
  </si>
  <si>
    <t>Demontáž podhledu nebo samostatného požárního předělu ze sádrokartonových desek s nosnou konstrukcí jednovrstvou z ocelových profilů, opláštění jednoduché</t>
  </si>
  <si>
    <t>902510626</t>
  </si>
  <si>
    <t>40</t>
  </si>
  <si>
    <t>763431002</t>
  </si>
  <si>
    <t>Montáž podhledu minerálního včetně zavěšeného roštu viditelného s panely vyjímatelnými, velikosti panelů přes 0,36 m2 do 0,72 m2</t>
  </si>
  <si>
    <t>188647583</t>
  </si>
  <si>
    <t xml:space="preserve">doplnění po prostupu VZT </t>
  </si>
  <si>
    <t>0,5*1</t>
  </si>
  <si>
    <t>2,1</t>
  </si>
  <si>
    <t>41</t>
  </si>
  <si>
    <t>59036010</t>
  </si>
  <si>
    <t>panel akustický nebarvená hrana viditelný rošt bílá rastr š 24mm tl 20mm</t>
  </si>
  <si>
    <t>-2143717364</t>
  </si>
  <si>
    <t>0,5*1*1,1</t>
  </si>
  <si>
    <t>2,65*1,05 "Přepočtené koeficientem množství</t>
  </si>
  <si>
    <t>42</t>
  </si>
  <si>
    <t>763431803</t>
  </si>
  <si>
    <t>Demontáž podhledu minerálního na zavěšeném na roštu skrytém</t>
  </si>
  <si>
    <t>237614560</t>
  </si>
  <si>
    <t>17,9</t>
  </si>
  <si>
    <t>5,9</t>
  </si>
  <si>
    <t>766</t>
  </si>
  <si>
    <t>Konstrukce truhlářské</t>
  </si>
  <si>
    <t>43</t>
  </si>
  <si>
    <t>766622861</t>
  </si>
  <si>
    <t>Demontáž okenních konstrukcí k opětovnému použití vyvěšení křídel dřevěných nebo plastových okenních, plochy otvoru do 1,5 m2</t>
  </si>
  <si>
    <t>-1266929038</t>
  </si>
  <si>
    <t>44</t>
  </si>
  <si>
    <t>766660001</t>
  </si>
  <si>
    <t>Montáž dveřních křídel dřevěných nebo plastových otevíravých do ocelové zárubně povrchově upravených jednokřídlových, šířky do 800 mm</t>
  </si>
  <si>
    <t>530038344</t>
  </si>
  <si>
    <t>45</t>
  </si>
  <si>
    <t>61162014</t>
  </si>
  <si>
    <t>dveře jednokřídlé voštinové povrch fóliový plné 800x1970-2100mm</t>
  </si>
  <si>
    <t>514925888</t>
  </si>
  <si>
    <t>46</t>
  </si>
  <si>
    <t>766660728</t>
  </si>
  <si>
    <t>Montáž dveřních doplňků dveřního kování interiérového zámku</t>
  </si>
  <si>
    <t>196797747</t>
  </si>
  <si>
    <t>47</t>
  </si>
  <si>
    <t>54924003</t>
  </si>
  <si>
    <t>zámek zadlabací 190/140 /20 P WC6</t>
  </si>
  <si>
    <t>1448832399</t>
  </si>
  <si>
    <t>48</t>
  </si>
  <si>
    <t>766660729</t>
  </si>
  <si>
    <t>Montáž dveřních doplňků dveřního kování interiérového štítku s klikou</t>
  </si>
  <si>
    <t>1386863491</t>
  </si>
  <si>
    <t>49</t>
  </si>
  <si>
    <t>54924003R</t>
  </si>
  <si>
    <t>štítek s klikou</t>
  </si>
  <si>
    <t>-1270844189</t>
  </si>
  <si>
    <t>50</t>
  </si>
  <si>
    <t>766691914</t>
  </si>
  <si>
    <t>Ostatní práce vyvěšení nebo zavěšení křídel s případným uložením a opětovným zavěšením po provedení stavebních změn dřevěných dveřních, plochy do 2 m2</t>
  </si>
  <si>
    <t>-475092793</t>
  </si>
  <si>
    <t>1+1</t>
  </si>
  <si>
    <t>51</t>
  </si>
  <si>
    <t>998766102</t>
  </si>
  <si>
    <t>Přesun hmot pro konstrukce truhlářské stanovený z hmotnosti přesunovaného materiálu vodorovná dopravní vzdálenost do 50 m v objektech výšky přes 6 do 12 m</t>
  </si>
  <si>
    <t>-515974334</t>
  </si>
  <si>
    <t>771</t>
  </si>
  <si>
    <t>Podlahy z dlaždic</t>
  </si>
  <si>
    <t>52</t>
  </si>
  <si>
    <t>771111011</t>
  </si>
  <si>
    <t>Příprava podkladu před provedením dlažby vysátí podlah</t>
  </si>
  <si>
    <t>345082439</t>
  </si>
  <si>
    <t xml:space="preserve">místnost č. 111 </t>
  </si>
  <si>
    <t>2,10</t>
  </si>
  <si>
    <t>2,64</t>
  </si>
  <si>
    <t>53</t>
  </si>
  <si>
    <t>771121011</t>
  </si>
  <si>
    <t>Příprava podkladu před provedením dlažby nátěr penetrační na podlahu</t>
  </si>
  <si>
    <t>1522483989</t>
  </si>
  <si>
    <t>54</t>
  </si>
  <si>
    <t>771151016</t>
  </si>
  <si>
    <t>Příprava podkladu před provedením dlažby samonivelační stěrka min.pevnosti 20 MPa, tloušťky přes 12 do 15 mm</t>
  </si>
  <si>
    <t>1452000459</t>
  </si>
  <si>
    <t>55</t>
  </si>
  <si>
    <t>771474141</t>
  </si>
  <si>
    <t>Montáž soklů z dlaždic keramických lepených flexibilním lepidlem s požlábkem, výšky do 90 mm</t>
  </si>
  <si>
    <t>763297519</t>
  </si>
  <si>
    <t>(0,45+0,6+1,682+0,15+0,3+0,125+2,45+0,495)</t>
  </si>
  <si>
    <t>-0,7</t>
  </si>
  <si>
    <t>(2,45+2,45+1,1+1,1)</t>
  </si>
  <si>
    <t>-0,8</t>
  </si>
  <si>
    <t>56</t>
  </si>
  <si>
    <t>59761418</t>
  </si>
  <si>
    <t>sokl s položlábkem-dlažba keramická slinutá hladká do interiéru i exteriéru roh vnější 23x90mm</t>
  </si>
  <si>
    <t>-278107458</t>
  </si>
  <si>
    <t>(0,45+0,6+1,682+0,15+0,3+0,125+2,45+0,495)/0,3*1,1</t>
  </si>
  <si>
    <t>(2,45+2,45+1,1+1,1)/0,3*1,1</t>
  </si>
  <si>
    <t>+0,543</t>
  </si>
  <si>
    <t>57</t>
  </si>
  <si>
    <t>771574260</t>
  </si>
  <si>
    <t>Montáž podlah z dlaždic keramických lepených flexibilním lepidlem maloformátových pro vysoké mechanické zatížení protiskluzných nebo reliéfních (bezbariérových) přes 6 do 9 ks/m2</t>
  </si>
  <si>
    <t>-166442844</t>
  </si>
  <si>
    <t>58</t>
  </si>
  <si>
    <t>59761011</t>
  </si>
  <si>
    <t>dlažba keramická slinutá hladká do interiéru i exteriéru do 9ks/m2</t>
  </si>
  <si>
    <t>-507903213</t>
  </si>
  <si>
    <t>2,10*1,1</t>
  </si>
  <si>
    <t>59</t>
  </si>
  <si>
    <t>771577134</t>
  </si>
  <si>
    <t>Montáž podlah z dlaždic keramických lepených standardním lepidlem Příplatek k cenám za dvousložkový spárovací tmel</t>
  </si>
  <si>
    <t>631490806</t>
  </si>
  <si>
    <t>60</t>
  </si>
  <si>
    <t>771592011</t>
  </si>
  <si>
    <t>Čištění vnitřních ploch po položení dlažby podlah nebo schodišť chemickými prostředky</t>
  </si>
  <si>
    <t>-707267101</t>
  </si>
  <si>
    <t>61</t>
  </si>
  <si>
    <t>998771102</t>
  </si>
  <si>
    <t>Přesun hmot pro podlahy z dlaždic stanovený z hmotnosti přesunovaného materiálu vodorovná dopravní vzdálenost do 50 m v objektech výšky přes 6 do 12 m</t>
  </si>
  <si>
    <t>497702256</t>
  </si>
  <si>
    <t>776</t>
  </si>
  <si>
    <t>Podlahy povlakové</t>
  </si>
  <si>
    <t>62</t>
  </si>
  <si>
    <t>776201812</t>
  </si>
  <si>
    <t>Demontáž povlakových podlahovin lepených ručně s podložkou</t>
  </si>
  <si>
    <t>604874969</t>
  </si>
  <si>
    <t>místnost č. 103</t>
  </si>
  <si>
    <t>20,45</t>
  </si>
  <si>
    <t>63</t>
  </si>
  <si>
    <t>776410811</t>
  </si>
  <si>
    <t>Demontáž soklíků nebo lišt pryžových nebo plastových</t>
  </si>
  <si>
    <t>1323525989</t>
  </si>
  <si>
    <t>(2,575+6,3+0,75+1,5+1,85+7,8)</t>
  </si>
  <si>
    <t>-0,7*1</t>
  </si>
  <si>
    <t>-0,8*2</t>
  </si>
  <si>
    <t>-0,9*1</t>
  </si>
  <si>
    <t>-1,55*1</t>
  </si>
  <si>
    <t>64</t>
  </si>
  <si>
    <t>776251111</t>
  </si>
  <si>
    <t>Montáž podlahovin z přírodního linolea (marmolea) lepením standardním lepidlem z pásů standardních</t>
  </si>
  <si>
    <t>-1798252004</t>
  </si>
  <si>
    <t>" betonový nástavec</t>
  </si>
  <si>
    <t>1,1</t>
  </si>
  <si>
    <t>65</t>
  </si>
  <si>
    <t>28412245</t>
  </si>
  <si>
    <t>krytina podlahová heterogenní š 1,5m tl 2mm</t>
  </si>
  <si>
    <t>1446264402</t>
  </si>
  <si>
    <t>1,1*1,1 "Přepočtené koeficientem množství</t>
  </si>
  <si>
    <t>66</t>
  </si>
  <si>
    <t>776111311</t>
  </si>
  <si>
    <t>Příprava podkladu vysátí podlah</t>
  </si>
  <si>
    <t>-845232020</t>
  </si>
  <si>
    <t>67</t>
  </si>
  <si>
    <t>776121111</t>
  </si>
  <si>
    <t>Příprava podkladu penetrace vodou ředitelná podlah</t>
  </si>
  <si>
    <t>364761415</t>
  </si>
  <si>
    <t>68</t>
  </si>
  <si>
    <t>776141121</t>
  </si>
  <si>
    <t>Příprava podkladu vyrovnání samonivelační stěrkou podlah min.pevnosti 30 MPa, tloušťky do 3 mm</t>
  </si>
  <si>
    <t>1711391586</t>
  </si>
  <si>
    <t>69</t>
  </si>
  <si>
    <t>776221111</t>
  </si>
  <si>
    <t>Montáž podlahovin z PVC lepením standardním lepidlem z pásů standardních</t>
  </si>
  <si>
    <t>280015657</t>
  </si>
  <si>
    <t>70</t>
  </si>
  <si>
    <t>837506159</t>
  </si>
  <si>
    <t>20,45*1,1</t>
  </si>
  <si>
    <t>71</t>
  </si>
  <si>
    <t>776411112</t>
  </si>
  <si>
    <t>Montáž soklíků lepením obvodových, výšky přes 80 do 100 mm</t>
  </si>
  <si>
    <t>287633257</t>
  </si>
  <si>
    <t>72</t>
  </si>
  <si>
    <t>28411003</t>
  </si>
  <si>
    <t>lišta soklová PVC 30x30mm</t>
  </si>
  <si>
    <t>-740804631</t>
  </si>
  <si>
    <t>(2,575+6,3+0,75+1,5+1,85+7,8)*1,1</t>
  </si>
  <si>
    <t>73</t>
  </si>
  <si>
    <t>776421311</t>
  </si>
  <si>
    <t>Montáž lišt přechodových samolepících</t>
  </si>
  <si>
    <t>1387388023</t>
  </si>
  <si>
    <t>0,8+0,8+0,7+0,8</t>
  </si>
  <si>
    <t>1,55</t>
  </si>
  <si>
    <t>74</t>
  </si>
  <si>
    <t>55343114</t>
  </si>
  <si>
    <t>profil přechodový Al narážecí 30mm bronz</t>
  </si>
  <si>
    <t>-1732311649</t>
  </si>
  <si>
    <t>(0,8+0,8+0,7+0,8)*1,1</t>
  </si>
  <si>
    <t>1,55*1,1</t>
  </si>
  <si>
    <t>75</t>
  </si>
  <si>
    <t>998776101</t>
  </si>
  <si>
    <t>Přesun hmot pro podlahy povlakové stanovený z hmotnosti přesunovaného materiálu vodorovná dopravní vzdálenost do 50 m v objektech výšky do 6 m</t>
  </si>
  <si>
    <t>338323896</t>
  </si>
  <si>
    <t>781</t>
  </si>
  <si>
    <t>Dokončovací práce - obklady</t>
  </si>
  <si>
    <t>76</t>
  </si>
  <si>
    <t>781111011</t>
  </si>
  <si>
    <t>Příprava podkladu před provedením obkladu oprášení (ometení) stěny</t>
  </si>
  <si>
    <t>640009811</t>
  </si>
  <si>
    <t>místnost č. 111 okolo výlevky</t>
  </si>
  <si>
    <t>(0,495+0,4)*2,1</t>
  </si>
  <si>
    <t>(2,45+2,45+1,1+1,1)*2,1</t>
  </si>
  <si>
    <t>77</t>
  </si>
  <si>
    <t>781121011</t>
  </si>
  <si>
    <t>Příprava podkladu před provedením obkladu nátěr penetrační na stěnu</t>
  </si>
  <si>
    <t>1605724405</t>
  </si>
  <si>
    <t>78</t>
  </si>
  <si>
    <t>781131112</t>
  </si>
  <si>
    <t>Izolace stěny pod obklad izolace nátěrem nebo stěrkou ve dvou vrstvách</t>
  </si>
  <si>
    <t>1734585288</t>
  </si>
  <si>
    <t>79</t>
  </si>
  <si>
    <t>781151031</t>
  </si>
  <si>
    <t>Příprava podkladu před provedením obkladu celoplošné vyrovnání podkladu stěrkou, tloušťky 3 mm</t>
  </si>
  <si>
    <t>2134063529</t>
  </si>
  <si>
    <t>80</t>
  </si>
  <si>
    <t>781474112</t>
  </si>
  <si>
    <t>Montáž obkladů vnitřních stěn z dlaždic keramických lepených flexibilním lepidlem maloformátových hladkých přes 9 do 12 ks/m2</t>
  </si>
  <si>
    <t>2002167451</t>
  </si>
  <si>
    <t>81</t>
  </si>
  <si>
    <t>59761026</t>
  </si>
  <si>
    <t>obklad keramický hladký do 12ks/m2</t>
  </si>
  <si>
    <t>-473568918</t>
  </si>
  <si>
    <t>(0,495+0,4)*2,1*1,1</t>
  </si>
  <si>
    <t>(2,45+2,45+1,1+1,1)*2,1*1,1</t>
  </si>
  <si>
    <t>82</t>
  </si>
  <si>
    <t>781477114</t>
  </si>
  <si>
    <t>Montáž obkladů vnitřních stěn z dlaždic keramických Příplatek k cenám za dvousložkový spárovací tmel</t>
  </si>
  <si>
    <t>-1196802424</t>
  </si>
  <si>
    <t>83</t>
  </si>
  <si>
    <t>781495211</t>
  </si>
  <si>
    <t>Čištění vnitřních ploch po provedení obkladu stěn chemickými prostředky</t>
  </si>
  <si>
    <t>-1533721922</t>
  </si>
  <si>
    <t>84</t>
  </si>
  <si>
    <t>998781102</t>
  </si>
  <si>
    <t>Přesun hmot pro obklady keramické stanovený z hmotnosti přesunovaného materiálu vodorovná dopravní vzdálenost do 50 m v objektech výšky přes 6 do 12 m</t>
  </si>
  <si>
    <t>698646949</t>
  </si>
  <si>
    <t>784</t>
  </si>
  <si>
    <t>Dokončovací práce - malby a tapety</t>
  </si>
  <si>
    <t>85</t>
  </si>
  <si>
    <t>784181101</t>
  </si>
  <si>
    <t>Penetrace podkladu jednonásobná základní akrylátová bezbarvá v místnostech výšky do 3,80 m</t>
  </si>
  <si>
    <t>-1434993633</t>
  </si>
  <si>
    <t xml:space="preserve">místnost č. 106 v místě zazdění </t>
  </si>
  <si>
    <t>(2,6+6,3+0,74+1,77+1,86+7,8)*3,15</t>
  </si>
  <si>
    <t>-1,55*1,97</t>
  </si>
  <si>
    <t>-0,8*1,97*3</t>
  </si>
  <si>
    <t>-0,9*1,97</t>
  </si>
  <si>
    <t>(2+1,964+1,751+2,361)*3,15</t>
  </si>
  <si>
    <t>17,97*3,15</t>
  </si>
  <si>
    <t>-0,8*2,103</t>
  </si>
  <si>
    <t>-0,7*2,103</t>
  </si>
  <si>
    <t>-0,7*1*2</t>
  </si>
  <si>
    <t>místnost č. 105a</t>
  </si>
  <si>
    <t>7*3,15</t>
  </si>
  <si>
    <t>Mezisoučet</t>
  </si>
  <si>
    <t>malba na SDK podhledy</t>
  </si>
  <si>
    <t>2,1+2,64+0,5</t>
  </si>
  <si>
    <t>86</t>
  </si>
  <si>
    <t>784211101</t>
  </si>
  <si>
    <t>Malby z malířských směsí oděruvzdorných za mokra dvojnásobné, bílé za mokra oděruvzdorné výborně v místnostech výšky do 3,80 m</t>
  </si>
  <si>
    <t>695557654</t>
  </si>
  <si>
    <t>02 - Zdravotní technická ...</t>
  </si>
  <si>
    <t xml:space="preserve">    721 - Zdravotechnika - vnitřní kanalizace</t>
  </si>
  <si>
    <t xml:space="preserve">    722 - Zdravotechnika - vnitřní vodovod</t>
  </si>
  <si>
    <t>721</t>
  </si>
  <si>
    <t>Zdravotechnika - vnitřní kanalizace</t>
  </si>
  <si>
    <t>721174042</t>
  </si>
  <si>
    <t>Potrubí z trub polypropylenových připojovací DN 40</t>
  </si>
  <si>
    <t>6525658</t>
  </si>
  <si>
    <t>721123123R</t>
  </si>
  <si>
    <t>Napojení na stávající rozvod kanalizace</t>
  </si>
  <si>
    <t>kpl</t>
  </si>
  <si>
    <t>497989860</t>
  </si>
  <si>
    <t>721290111R</t>
  </si>
  <si>
    <t>Zkouška těsnosti kanalizace</t>
  </si>
  <si>
    <t>-1572393197</t>
  </si>
  <si>
    <t>721123124R</t>
  </si>
  <si>
    <t>Doprava a montáž</t>
  </si>
  <si>
    <t>-877270914</t>
  </si>
  <si>
    <t>998721102</t>
  </si>
  <si>
    <t>Přesun hmot pro vnitřní kanalizace stanovený z hmotnosti přesunovaného materiálu vodorovná dopravní vzdálenost do 50 m v objektech výšky přes 6 do 12 m</t>
  </si>
  <si>
    <t>-184017044</t>
  </si>
  <si>
    <t>722</t>
  </si>
  <si>
    <t>Zdravotechnika - vnitřní vodovod</t>
  </si>
  <si>
    <t>722123123R</t>
  </si>
  <si>
    <t>Napojení na stávajcí rozvod vody</t>
  </si>
  <si>
    <t>-1661534925</t>
  </si>
  <si>
    <t>892241111R</t>
  </si>
  <si>
    <t>Tlaková zkouška</t>
  </si>
  <si>
    <t>-638201069</t>
  </si>
  <si>
    <t>722123124R</t>
  </si>
  <si>
    <t>1741103638</t>
  </si>
  <si>
    <t>722174002</t>
  </si>
  <si>
    <t>Potrubí z plastových trubek z polypropylenu PPR svařovaných polyfúzně PN 16 (SDR 7,4) D 20 x 2,8</t>
  </si>
  <si>
    <t>-996664401</t>
  </si>
  <si>
    <t>722174022R</t>
  </si>
  <si>
    <t>Potrubí z plastových trubek z polypropylenu PPR svařovaných polyfúzně PN 20 (SDR 6) D 20 x 3,4</t>
  </si>
  <si>
    <t>712774558</t>
  </si>
  <si>
    <t>722181221</t>
  </si>
  <si>
    <t>Ochrana potrubí termoizolačními trubicemi z pěnového polyetylenu PE přilepenými v příčných a podélných spojích, tloušťky izolace přes 6 do 9 mm, vnitřního průměru izolace DN do 22 mm</t>
  </si>
  <si>
    <t>-1705504975</t>
  </si>
  <si>
    <t>722181231</t>
  </si>
  <si>
    <t>Ochrana potrubí termoizolačními trubicemi z pěnového polyetylenu PE přilepenými v příčných a podélných spojích, tloušťky izolace přes 9 do 13 mm, vnitřního průměru izolace DN do 22 mm</t>
  </si>
  <si>
    <t>2064946067</t>
  </si>
  <si>
    <t>998722102</t>
  </si>
  <si>
    <t>Přesun hmot pro vnitřní vodovod stanovený z hmotnosti přesunovaného materiálu vodorovná dopravní vzdálenost do 50 m v objektech výšky přes 6 do 12 m</t>
  </si>
  <si>
    <t>-254286482</t>
  </si>
  <si>
    <t>725211601</t>
  </si>
  <si>
    <t>Umyvadla keramická bílá bez výtokových armatur připevněná na stěnu šrouby bez sloupu nebo krytu na sifon, šířka umyvadla 500 mm</t>
  </si>
  <si>
    <t>-2116566471</t>
  </si>
  <si>
    <t>725822611</t>
  </si>
  <si>
    <t>Baterie umyvadlové stojánkové pákové bez výpusti</t>
  </si>
  <si>
    <t>702594093</t>
  </si>
  <si>
    <t>725861101</t>
  </si>
  <si>
    <t>Zápachové uzávěrky zařizovacích předmětů pro umyvadla DN 32</t>
  </si>
  <si>
    <t>1667552795</t>
  </si>
  <si>
    <t>725331211R</t>
  </si>
  <si>
    <t>Výlevky bez výtokových armatur a splachovací nádrže nerezové připevněné na zeď konzolou 450 x 550 x 300 mm</t>
  </si>
  <si>
    <t>-1842467120</t>
  </si>
  <si>
    <t>725821325</t>
  </si>
  <si>
    <t>Baterie dřezové stojánkové pákové s otáčivým ústím a délkou ramínka 220 mm</t>
  </si>
  <si>
    <t>790869608</t>
  </si>
  <si>
    <t>725813111</t>
  </si>
  <si>
    <t>Ventily rohové bez připojovací trubičky nebo flexi hadičky G 1/2"</t>
  </si>
  <si>
    <t>-1848875768</t>
  </si>
  <si>
    <t>725813111R</t>
  </si>
  <si>
    <t>343687193</t>
  </si>
  <si>
    <t>998725102</t>
  </si>
  <si>
    <t>Přesun hmot pro zařizovací předměty stanovený z hmotnosti přesunovaného materiálu vodorovná dopravní vzdálenost do 50 m v objektech výšky přes 6 do 12 m</t>
  </si>
  <si>
    <t>1436913974</t>
  </si>
  <si>
    <t>03 - Vzduchotechnika</t>
  </si>
  <si>
    <t xml:space="preserve">    751 - Zařízení č. 1 - VZT zařízení mikroklimatu v prostorách míchání radiofarmak</t>
  </si>
  <si>
    <t xml:space="preserve">    751a - Zařízení č. 2 Technologický odtah</t>
  </si>
  <si>
    <t xml:space="preserve">    751b - Ostatní</t>
  </si>
  <si>
    <t>Zařízení č. 1 - VZT zařízení mikroklimatu v prostorách míchání radiofarmak</t>
  </si>
  <si>
    <t>7517511R</t>
  </si>
  <si>
    <t>Demontáž části stávajícího potrubí zař.1, kompletní demontáž potrubí zař.2</t>
  </si>
  <si>
    <t>-76455618</t>
  </si>
  <si>
    <t>7517512R</t>
  </si>
  <si>
    <t>Demontáž stávajících čistých nástavců</t>
  </si>
  <si>
    <t>1403448607</t>
  </si>
  <si>
    <t>7517513R</t>
  </si>
  <si>
    <t>Demontáž stávajících talířových ventilů</t>
  </si>
  <si>
    <t>-854325025</t>
  </si>
  <si>
    <t>7517514R</t>
  </si>
  <si>
    <t>KK 200 tal.ventil kov.odvod</t>
  </si>
  <si>
    <t>ks</t>
  </si>
  <si>
    <t>1045720094</t>
  </si>
  <si>
    <t>7517515R</t>
  </si>
  <si>
    <t>KK 125 tal.ventil kov.odvod</t>
  </si>
  <si>
    <t>-2040636701</t>
  </si>
  <si>
    <t>7517516R</t>
  </si>
  <si>
    <t>MSK 200 škrticí klapka</t>
  </si>
  <si>
    <t>591762411</t>
  </si>
  <si>
    <t>7517517R</t>
  </si>
  <si>
    <t>GREYFLEX 254 ohebná PVC hadice</t>
  </si>
  <si>
    <t>bm</t>
  </si>
  <si>
    <t>597461195</t>
  </si>
  <si>
    <t>7517518R</t>
  </si>
  <si>
    <t>GREYFLEX 125 ohebná PVC hadice</t>
  </si>
  <si>
    <t>-2142006065</t>
  </si>
  <si>
    <t>7517519R</t>
  </si>
  <si>
    <t>GREYFLEX 203 ohebná PVC hadice</t>
  </si>
  <si>
    <t>1233858763</t>
  </si>
  <si>
    <t>75175110R</t>
  </si>
  <si>
    <t>do průměru140 rovné</t>
  </si>
  <si>
    <t>-2083950119</t>
  </si>
  <si>
    <t>75175111R</t>
  </si>
  <si>
    <t>do průměru200 rovné</t>
  </si>
  <si>
    <t>-1475735820</t>
  </si>
  <si>
    <t>75175112R</t>
  </si>
  <si>
    <t>do průměru280 100% tvarovek</t>
  </si>
  <si>
    <t>1571416142</t>
  </si>
  <si>
    <t>751a</t>
  </si>
  <si>
    <t>Zařízení č. 2 Technologický odtah</t>
  </si>
  <si>
    <t>75175113R</t>
  </si>
  <si>
    <t>K 200 L sileo</t>
  </si>
  <si>
    <t>-582781263</t>
  </si>
  <si>
    <t>75175114R</t>
  </si>
  <si>
    <t>FK 200</t>
  </si>
  <si>
    <t>-1232549823</t>
  </si>
  <si>
    <t>75175115R</t>
  </si>
  <si>
    <t>RSK 200</t>
  </si>
  <si>
    <t>-1042912087</t>
  </si>
  <si>
    <t>75175116R</t>
  </si>
  <si>
    <t>VNKM 1-825x85</t>
  </si>
  <si>
    <t>2109026435</t>
  </si>
  <si>
    <t>75175117R</t>
  </si>
  <si>
    <t>EBE-05/05/10-V-U1, rozměr 445x445/700 mm</t>
  </si>
  <si>
    <t>-1055461636</t>
  </si>
  <si>
    <t>75175118R</t>
  </si>
  <si>
    <t>MP85S-790/KF1, rozměr 305x305/78 mm</t>
  </si>
  <si>
    <t>1201459939</t>
  </si>
  <si>
    <t>75175119R</t>
  </si>
  <si>
    <t>M13VT-730/VG2H1, rozměr 305x305/292 mm</t>
  </si>
  <si>
    <t>313913974</t>
  </si>
  <si>
    <t>75175120R</t>
  </si>
  <si>
    <t>do obvodu 1500 100% tvarovek</t>
  </si>
  <si>
    <t>-1893251297</t>
  </si>
  <si>
    <t>75175121R</t>
  </si>
  <si>
    <t>do průměru200 10% tvarovek</t>
  </si>
  <si>
    <t>345818480</t>
  </si>
  <si>
    <t>75175122R</t>
  </si>
  <si>
    <t>do průměru200</t>
  </si>
  <si>
    <t>79527925</t>
  </si>
  <si>
    <t>751b</t>
  </si>
  <si>
    <t>Ostatní</t>
  </si>
  <si>
    <t>75175123R</t>
  </si>
  <si>
    <t>Závěsy a uchycení vzt potrubí (závitové tyče M8, M10, M12, ocelové profily ruzných typů, všechny nezbytné montážní liŠty (rozměry odpovídající hmotnosti kanálů), šrouby, matice, podložky, hmoždinky pro velkou zátěž, kruhové závěsy, zvuková izolace mezi ka</t>
  </si>
  <si>
    <t>-1955369124</t>
  </si>
  <si>
    <t>75175124R</t>
  </si>
  <si>
    <t>Spojovací a těsnící materiál (šrouby, matice, podložky, spony, smršťovací pásky za studena, samolepící těsnění VITOLEN 4x9, tmely bez silikonu)</t>
  </si>
  <si>
    <t>-1519305983</t>
  </si>
  <si>
    <t>75175125R</t>
  </si>
  <si>
    <t>Komplexní vyzkoušení zařízení (uvedení zařízení do provozu, zaregulování VZT systému, provozní zkouška)</t>
  </si>
  <si>
    <t>777296852</t>
  </si>
  <si>
    <t>75175126R</t>
  </si>
  <si>
    <t>Zpracování výrobní a dílenské dokumentace</t>
  </si>
  <si>
    <t>111796155</t>
  </si>
  <si>
    <t>75175127R</t>
  </si>
  <si>
    <t>Zpracování skutečného provedení stavby (zaznamenání veškerých změn oproti projektové dokumentace)</t>
  </si>
  <si>
    <t>1441294544</t>
  </si>
  <si>
    <t>75175128R</t>
  </si>
  <si>
    <t>Předávací dokumentace (certifikáty, technická dokumentace, záruční listy, prohlášení o shodě atd.) (3x v tištěné podobě, 1x v digitálně na CD - formáty dwg, Pdf, doc, xls)</t>
  </si>
  <si>
    <t>1739719882</t>
  </si>
  <si>
    <t>75175129R</t>
  </si>
  <si>
    <t>Zaškolení obsluhy</t>
  </si>
  <si>
    <t>2100470558</t>
  </si>
  <si>
    <t>75175130R</t>
  </si>
  <si>
    <t>Provozní řád VZT</t>
  </si>
  <si>
    <t>-1395579758</t>
  </si>
  <si>
    <t>75175131R</t>
  </si>
  <si>
    <t>Doprava</t>
  </si>
  <si>
    <t>-1826442941</t>
  </si>
  <si>
    <t>75175132R</t>
  </si>
  <si>
    <t>VRN - plošiny, diety, ubytování</t>
  </si>
  <si>
    <t>517018547</t>
  </si>
  <si>
    <t>04 - Elektroinstalace</t>
  </si>
  <si>
    <t>741 - Elektroinstalace - silnoproud</t>
  </si>
  <si>
    <t>741123121R</t>
  </si>
  <si>
    <t>Jistič B6/1</t>
  </si>
  <si>
    <t>34706317</t>
  </si>
  <si>
    <t>741123122R</t>
  </si>
  <si>
    <t>Napájecí zdroj 24 V DC, 36 VA</t>
  </si>
  <si>
    <t>866539751</t>
  </si>
  <si>
    <t>741123123R</t>
  </si>
  <si>
    <t>Doplnění přístrojů</t>
  </si>
  <si>
    <t>904335872</t>
  </si>
  <si>
    <t>741123124R</t>
  </si>
  <si>
    <t>Úprava SW pro realizaci výstupů pro signalizační maják, signály Provoz, Výstraha, Porucha</t>
  </si>
  <si>
    <t>42442211</t>
  </si>
  <si>
    <t>741123125R</t>
  </si>
  <si>
    <t>Kryt spínače kolébkového</t>
  </si>
  <si>
    <t>248499971</t>
  </si>
  <si>
    <t>741123126R</t>
  </si>
  <si>
    <t>Přístroj přepínače střídavého</t>
  </si>
  <si>
    <t>158472104</t>
  </si>
  <si>
    <t>741123127R</t>
  </si>
  <si>
    <t>Přístroj spínače jednopólového</t>
  </si>
  <si>
    <t>-235061226</t>
  </si>
  <si>
    <t>741123128R</t>
  </si>
  <si>
    <t>Rámeček pro elektroinstalační přístroje, dvojnásobný</t>
  </si>
  <si>
    <t>2143319872</t>
  </si>
  <si>
    <t>741123129R</t>
  </si>
  <si>
    <t>Rámeček pro elektroinstalační přístroje, jednonásobný</t>
  </si>
  <si>
    <t>563322657</t>
  </si>
  <si>
    <t>741123130R</t>
  </si>
  <si>
    <t>Kryt zásuvky komunikační</t>
  </si>
  <si>
    <t>1391972043</t>
  </si>
  <si>
    <t>741123131R</t>
  </si>
  <si>
    <t>Přístroj zásuvky datové Modular Jack RJ 45-8 Cat. 5e</t>
  </si>
  <si>
    <t>-1744254653</t>
  </si>
  <si>
    <t>741123132R</t>
  </si>
  <si>
    <t>RJ45 Konektor RJ-45</t>
  </si>
  <si>
    <t>60523683</t>
  </si>
  <si>
    <t>741123133R</t>
  </si>
  <si>
    <t>Svítidlo LED 40 W</t>
  </si>
  <si>
    <t>-948730484</t>
  </si>
  <si>
    <t>741123134R</t>
  </si>
  <si>
    <t>Svítidlo LED 40 W, nouzový zdroj</t>
  </si>
  <si>
    <t>2138469018</t>
  </si>
  <si>
    <t>741123135R</t>
  </si>
  <si>
    <t>Svítidlo LED 20 W, nouzový zdroj</t>
  </si>
  <si>
    <t>-678223870</t>
  </si>
  <si>
    <t>741123136R</t>
  </si>
  <si>
    <t>Krabice vč. svorek a propojení akumulátorů, nouzového zdroje a LED driveru, 3 vývodky</t>
  </si>
  <si>
    <t>1151055201</t>
  </si>
  <si>
    <t>741123137R</t>
  </si>
  <si>
    <t>Prázdná ovládací skříň, 2 otvory</t>
  </si>
  <si>
    <t>-107819875</t>
  </si>
  <si>
    <t>741123138R</t>
  </si>
  <si>
    <t>Spínací jednotka</t>
  </si>
  <si>
    <t>-394118761</t>
  </si>
  <si>
    <t>741123139R</t>
  </si>
  <si>
    <t>Ovládací hlavice 2 polohy</t>
  </si>
  <si>
    <t>-1045331138</t>
  </si>
  <si>
    <t>741123140R</t>
  </si>
  <si>
    <t>Signálka 230V zelená</t>
  </si>
  <si>
    <t>-1839912177</t>
  </si>
  <si>
    <t>741123141R</t>
  </si>
  <si>
    <t>Kryt signálky zelený</t>
  </si>
  <si>
    <t>-1846365022</t>
  </si>
  <si>
    <t>741123142R</t>
  </si>
  <si>
    <t>Sestava 2 + 2 zásuvky 230 V, datová zásuvka</t>
  </si>
  <si>
    <t>-2142038058</t>
  </si>
  <si>
    <t>741123143R</t>
  </si>
  <si>
    <t>Sestava 2 + 2 zásuvky 230 V, svorka pro vyrovnání potenciálů</t>
  </si>
  <si>
    <t>287283970</t>
  </si>
  <si>
    <t>741123144R</t>
  </si>
  <si>
    <t>Datová zásuvka</t>
  </si>
  <si>
    <t>533514419</t>
  </si>
  <si>
    <t>741123145R</t>
  </si>
  <si>
    <t>Svítidlo žárovkové</t>
  </si>
  <si>
    <t>-2023470400</t>
  </si>
  <si>
    <t>741123146R</t>
  </si>
  <si>
    <t>JYTY-O 4x1</t>
  </si>
  <si>
    <t>-1971838591</t>
  </si>
  <si>
    <t>741123147R</t>
  </si>
  <si>
    <t>J-Y(St)Y 1x2x0,8</t>
  </si>
  <si>
    <t>-978406976</t>
  </si>
  <si>
    <t>741123148R</t>
  </si>
  <si>
    <t>UTP 4x2xAWG24/1 PVC Cat 5e</t>
  </si>
  <si>
    <t>1296127210</t>
  </si>
  <si>
    <t>741123149R</t>
  </si>
  <si>
    <t>CYKY-O 2x1,5</t>
  </si>
  <si>
    <t>-2079191983</t>
  </si>
  <si>
    <t>741123150R</t>
  </si>
  <si>
    <t>CYKY-O 3x1,5</t>
  </si>
  <si>
    <t>-2069402736</t>
  </si>
  <si>
    <t>741123151R</t>
  </si>
  <si>
    <t>CYKY-J 3x1,5</t>
  </si>
  <si>
    <t>1966799621</t>
  </si>
  <si>
    <t>741123152R</t>
  </si>
  <si>
    <t>CYKY-J 3x2,5</t>
  </si>
  <si>
    <t>1123493600</t>
  </si>
  <si>
    <t>741123153R</t>
  </si>
  <si>
    <t>CYKY-J 5x1,5</t>
  </si>
  <si>
    <t>1339818949</t>
  </si>
  <si>
    <t>741123154R</t>
  </si>
  <si>
    <t>CYA 4</t>
  </si>
  <si>
    <t>-164987589</t>
  </si>
  <si>
    <t>741123155R</t>
  </si>
  <si>
    <t>CYA 6</t>
  </si>
  <si>
    <t>-1888633665</t>
  </si>
  <si>
    <t>741123156R</t>
  </si>
  <si>
    <t>Drátěný kabelový žlab DZ 60X60 BF vč. příslušenství</t>
  </si>
  <si>
    <t>1685198220</t>
  </si>
  <si>
    <t>741123157R</t>
  </si>
  <si>
    <t>KUL 68-45/LD Krabice univerzální</t>
  </si>
  <si>
    <t>889080330</t>
  </si>
  <si>
    <t>741123158R</t>
  </si>
  <si>
    <t>SKLD 2 NB Spojka krabic KUL (set 10 ks)</t>
  </si>
  <si>
    <t>-394614238</t>
  </si>
  <si>
    <t>741123159R</t>
  </si>
  <si>
    <t>V68 Víčko krabice</t>
  </si>
  <si>
    <t>-1297253729</t>
  </si>
  <si>
    <t>741123160R</t>
  </si>
  <si>
    <t>Propojení a uzemnění panelů vestavby ČP</t>
  </si>
  <si>
    <t>428903146</t>
  </si>
  <si>
    <t>741123161R</t>
  </si>
  <si>
    <t>Pomocný montážní materiál.</t>
  </si>
  <si>
    <t>-79566926</t>
  </si>
  <si>
    <t>741123162R</t>
  </si>
  <si>
    <t>Výchozí revize elektrické instalace</t>
  </si>
  <si>
    <t>-1001886540</t>
  </si>
  <si>
    <t>741123163R</t>
  </si>
  <si>
    <t>Dokumentace skutečného provedení</t>
  </si>
  <si>
    <t>1232123335</t>
  </si>
  <si>
    <t>741123164R</t>
  </si>
  <si>
    <t>Ostatní náklady</t>
  </si>
  <si>
    <t>389382474</t>
  </si>
  <si>
    <t>05 - Technologie vestavby</t>
  </si>
  <si>
    <t xml:space="preserve">    64 - Osazování výplní otvorů</t>
  </si>
  <si>
    <t xml:space="preserve">    742 - Elektroinstalace - slaboproud</t>
  </si>
  <si>
    <t>VRN - Vedlejší rozpočtové náklady</t>
  </si>
  <si>
    <t>31231231R</t>
  </si>
  <si>
    <t>Stěnový panel tl.60 mm pharma provedení sendvičové konstrukce s tepelně izolační výplní (PUR) mezi dvěma plechovými plášti. Všechny viditelné části sendvičových příček jsou opatřeny epoxidovým práškovým nátěrem RAL 9002.</t>
  </si>
  <si>
    <t>-140601364</t>
  </si>
  <si>
    <t>31231232R</t>
  </si>
  <si>
    <t>Obkladový stěnový panel tl.16 mm z ocelového pozinkovaného plechu s vlepenou sádrokartonovou deskou. Všechny viditelné části obkladového panelu jsou opatřeny epoxidovým práškovým nátěrem RAL 9002.</t>
  </si>
  <si>
    <t>-1701424266</t>
  </si>
  <si>
    <t>31231233R</t>
  </si>
  <si>
    <t>Plechový obklad z pozinkovaného plechu se zpětným ohybem. Všechny viditelné části plechového obkladu jsou opatřeny epoxidovým práškovým nátěrem RAL 9002.</t>
  </si>
  <si>
    <t>-1384233034</t>
  </si>
  <si>
    <t>31231234R</t>
  </si>
  <si>
    <t>Spodní vodítko: U - profil 60x20</t>
  </si>
  <si>
    <t>-1853303108</t>
  </si>
  <si>
    <t>31231235R</t>
  </si>
  <si>
    <t>Profil rádiusový 30, délka 3,8m RAL 9002</t>
  </si>
  <si>
    <t>1453590555</t>
  </si>
  <si>
    <t>Osazování výplní otvorů</t>
  </si>
  <si>
    <t>641231231R</t>
  </si>
  <si>
    <t>Dveře mechanicky otočné sendvičové konstrukce s tepelně izolační výplní, povrchová úprava RAL 9002. Plné 600x2103 jednokřídlé levé včetně kování. - spodní těsnící lišta - silikonové těsnění v drážce - kování: klika-klika, zámek se střelkou, oboustranně cy</t>
  </si>
  <si>
    <t>263320714</t>
  </si>
  <si>
    <t>641231232R</t>
  </si>
  <si>
    <t>Dveře mechanicky otočné sendvičové konstrukce s tepelně izolační výplní, povrchová úprava RAL 9002. Plné 800x2103 jednokřídlé pravé včetně kování. - spodní těsnící lišta - silikonové těsnění v drážce - kování: klika-klika, zámek se střelkou, oboustranně c</t>
  </si>
  <si>
    <t>1992719378</t>
  </si>
  <si>
    <t>641231232aR</t>
  </si>
  <si>
    <t>Dveře mechanicky otočné sendvičové konstrukce s tepelně izolační výplní, povrchová úprava RAL 9002.Prosklené 700x2103 jednokřídlé pravé včetně kování. - spodní těsnící lišta - silikonové těsnění v drážce - kování: klika-klika, zámek se střelkou, oboustran</t>
  </si>
  <si>
    <t>-1906042353</t>
  </si>
  <si>
    <t>641231233R</t>
  </si>
  <si>
    <t>Panely aktivního prokládacího boxu o rozměru 600x600x600 mm - 2x plný panel typu R - 1x horní panel typu R s otvorem pro mřížku 200x200 - 1x dolní panel typu R (jednostranně nerezový) s výřezem pro nerez.perforované dno - 1x nerez.perforované dno 200x200,</t>
  </si>
  <si>
    <t>-1717461606</t>
  </si>
  <si>
    <t>641231234R</t>
  </si>
  <si>
    <t>Celoprosklenná prokládací dvířka 480x480 pravé, zárubeň ze 4 stran, včetně kování. - kování: koule-koule, - příprava signalizace (optické senzory, signalizační panely) - příprava blokace (elektrický otvírač PROFI se signalizací polohy) - bez napětí zavřen</t>
  </si>
  <si>
    <t>494052935</t>
  </si>
  <si>
    <t>641231235R</t>
  </si>
  <si>
    <t>Celoprosklenná prokládací dvířka 480x480 levé, zárubeň ze 4 stran, včetně kování. - kování: koule-koule, - příprava signalizace (optické senzory, signalizační panely) - příprava blokace (elektrický otvírač PROFI se signalizací polohy) - bez napětí zavřeno</t>
  </si>
  <si>
    <t>-551737667</t>
  </si>
  <si>
    <t>641231236R</t>
  </si>
  <si>
    <t>Panely aktivního prokládacího boxu o rozměru 420x420x600 mm - 2x plný panel typu R - 1x horní panel typu R s otvorem pro mřížku 200x200 - 1x dolní panel typu R (jednostranně nerezový) s výřezem pro nerez.perforované dno - 1x nerez.perforované dno 200x200,</t>
  </si>
  <si>
    <t>1021092652</t>
  </si>
  <si>
    <t>641231237R</t>
  </si>
  <si>
    <t>Celoprosklenná prokládací dvířka 300x480 pravé, zárubeň ze 4 stran, včetně kování. - kování: koule-koule, - příprava signalizace (optické senzory, signalizační panely) - příprava blokace (elektrický otvírač PROFI se signalizací polohy) - bez napětí zavřen</t>
  </si>
  <si>
    <t>754334021</t>
  </si>
  <si>
    <t>641231238R</t>
  </si>
  <si>
    <t>Celoprosklenná prokládací dvířka 300x480 levé, zárubeň ze 4 stran, včetně kování. - kování: koule-koule, - příprava signalizace (optické senzory, signalizační panely) - příprava blokace (elektrický otvírač PROFI se signalizací polohy) - bez napětí zavřeno</t>
  </si>
  <si>
    <t>-454883079</t>
  </si>
  <si>
    <t>641231239R</t>
  </si>
  <si>
    <t>Panely aktivního prokládacího boxu o rozměru 600x600x660 mm - 1x plný panel typu R - 1x panel typu R s otvorem pro mřížku 200x200 - 1x horní panel typu R s otvorem pro mřížku 200x200</t>
  </si>
  <si>
    <t>2017028131</t>
  </si>
  <si>
    <t>64123123110R</t>
  </si>
  <si>
    <t>Celoprosklenná prokládací dvířka 480x600 pravé, bez dolní zárubně, včetně kování. - kování: koule-koule - příprava signalizace (optické senzory, signalizační panely) - příprava blokace (elektrický otvírač PROFI se signalizací polohy) - bez napětí zavřeno</t>
  </si>
  <si>
    <t>1207488846</t>
  </si>
  <si>
    <t>64123123111R</t>
  </si>
  <si>
    <t>Celoprosklenná prokládací dvířka 480x600 levé, bez dolní zárubně, včetně kování. - kování: koule-koule - příprava signalizace (optické senzory, signalizační panely) - příprava blokace (elektrický otvírač PROFI se signalizací polohy) - bez napětí zavřeno</t>
  </si>
  <si>
    <t>991501684</t>
  </si>
  <si>
    <t>64123123112R</t>
  </si>
  <si>
    <t>Pharma okno zdvojené vyrobené ze speciálního hliníkového profilu, do kterého jsou osazena zatmelena tabulová skla. Rozměry: 1500x1500</t>
  </si>
  <si>
    <t>1392031859</t>
  </si>
  <si>
    <t>64123123113R</t>
  </si>
  <si>
    <t>Pharma okno zdvojené vyrobené ze speciálního hliníkového profilu, do kterého jsou osazena zatmelena tabulová skla. Rozměry: 1000x1500</t>
  </si>
  <si>
    <t>-2107690929</t>
  </si>
  <si>
    <t>7631231231R</t>
  </si>
  <si>
    <t>Podhled kovový kazetový se skrytým rastrem 625 x 625 mm, pohledová strana kazet – plech oboustranně pozinkovaný hladký tl. 0,75 mm s úpravou pohledové strany polyesterovým lakem v odstínu RAL 9010. Podhled je včetně lemovacích lišt a závěsného systému. (d</t>
  </si>
  <si>
    <t>-541898604</t>
  </si>
  <si>
    <t>7631231232R</t>
  </si>
  <si>
    <t>Závěs stropu C6</t>
  </si>
  <si>
    <t>-396268248</t>
  </si>
  <si>
    <t>7631231233R</t>
  </si>
  <si>
    <t>Kazeta 625x625 s otvorem pro CGx 587</t>
  </si>
  <si>
    <t>-1007200378</t>
  </si>
  <si>
    <t>7631231234R</t>
  </si>
  <si>
    <t>Kazeta 625x625 s otvorem pro CGx 470</t>
  </si>
  <si>
    <t>-987846273</t>
  </si>
  <si>
    <t>7631231235R</t>
  </si>
  <si>
    <t>Profil horní RF, délka 3,8m</t>
  </si>
  <si>
    <t>-1079464751</t>
  </si>
  <si>
    <t>7631231236R</t>
  </si>
  <si>
    <t>LED svítidla čistých prostor do rastru 625x625 zapuštěná 1x40W IP54</t>
  </si>
  <si>
    <t>1122950562</t>
  </si>
  <si>
    <t>7631231237R</t>
  </si>
  <si>
    <t>LED svítidla čistých prostor do rastru 625x625 zapuštěná 1x40W IP54, včetně NZ</t>
  </si>
  <si>
    <t>26076916</t>
  </si>
  <si>
    <t>742</t>
  </si>
  <si>
    <t>Elektroinstalace - slaboproud</t>
  </si>
  <si>
    <t>7421231231R</t>
  </si>
  <si>
    <t>Elektronická signalizace stavu dveří, opticko-akustická signalizace komplet pro celý prostor. Dodávka obsahuje, napájecí zdroj, signalizační jednotku, případně rozšiřující modul, signalizační světla do zárubní nebo do příčky, optické snímače polohy dveří,</t>
  </si>
  <si>
    <t>1251304975</t>
  </si>
  <si>
    <t>7421231232R</t>
  </si>
  <si>
    <t>Telefon pro čisté prostory LABOX K-2000, rozměry 120x205x52 mm (š*v*h), napájení 24V DC/15W max, nebo POE dle IEEE 802.3af, VOIP protokol:SIP, provozní teplota -20 až -60°C, krytí IP65, konfigurace přes Webserver over IP, rozhranní 1xRJ45 10/100Mb Poe, 1x</t>
  </si>
  <si>
    <t>-1248239820</t>
  </si>
  <si>
    <t>7421231233R</t>
  </si>
  <si>
    <t>Diferenční přetlakoměr Magnehelic 2000-60Pa (rozsah 0 - 60 Pa) včetně propojovacích hadiček, nerezových koncovek a montážního materiálu</t>
  </si>
  <si>
    <t>-152954866</t>
  </si>
  <si>
    <t>7421231234R</t>
  </si>
  <si>
    <t>Revizní dvířka plastová 200x200</t>
  </si>
  <si>
    <t>-1975747063</t>
  </si>
  <si>
    <t>7421231235R</t>
  </si>
  <si>
    <t>Stíněný laminární box pro přípravu radiofarmak - viz technická specifikace v příloze TZ</t>
  </si>
  <si>
    <t>341490586</t>
  </si>
  <si>
    <t>7421231236R</t>
  </si>
  <si>
    <t>CGF-H0/587(250)/K/0-1/1-78</t>
  </si>
  <si>
    <t>-456543047</t>
  </si>
  <si>
    <t>7421231237R</t>
  </si>
  <si>
    <t>CGF-H0/470(200)/K/0-1/1-78</t>
  </si>
  <si>
    <t>-285778847</t>
  </si>
  <si>
    <t>7421231238R</t>
  </si>
  <si>
    <t>CGO-H0/470(200)/K/0-1/1-78</t>
  </si>
  <si>
    <t>-2001320772</t>
  </si>
  <si>
    <t>7421231239R</t>
  </si>
  <si>
    <t>VYUSTKA C 587-D22</t>
  </si>
  <si>
    <t>1115853951</t>
  </si>
  <si>
    <t>74212312310R</t>
  </si>
  <si>
    <t>VYUSTKA C 470-D22</t>
  </si>
  <si>
    <t>1618535800</t>
  </si>
  <si>
    <t>74212312311R</t>
  </si>
  <si>
    <t>M13FS-1230/AG1 575/575/78</t>
  </si>
  <si>
    <t>-1381282854</t>
  </si>
  <si>
    <t>74212312312R</t>
  </si>
  <si>
    <t>M13FS-420/AG1 457/457/78</t>
  </si>
  <si>
    <t>-1900474923</t>
  </si>
  <si>
    <t>74212312313R</t>
  </si>
  <si>
    <t>VPKR 200x200, odstín RAL 9002</t>
  </si>
  <si>
    <t>-1748459482</t>
  </si>
  <si>
    <t>74212312314R</t>
  </si>
  <si>
    <t>VPR 200x200, odstín RAL 9002</t>
  </si>
  <si>
    <t>559764467</t>
  </si>
  <si>
    <t>74212312315R</t>
  </si>
  <si>
    <t>VPK 200x200, odstín RAL 9002</t>
  </si>
  <si>
    <t>1720661665</t>
  </si>
  <si>
    <t>7661231231R</t>
  </si>
  <si>
    <t>Dávkovač dezinfekce pákový 0,5 l</t>
  </si>
  <si>
    <t>61580655</t>
  </si>
  <si>
    <t>7661231232R</t>
  </si>
  <si>
    <t>Dávkovač mýdla pákový 0,5 l</t>
  </si>
  <si>
    <t>-1702009480</t>
  </si>
  <si>
    <t>7661231233R</t>
  </si>
  <si>
    <t>Zásobník na papírové ručníky</t>
  </si>
  <si>
    <t>1886895885</t>
  </si>
  <si>
    <t>7661231234R</t>
  </si>
  <si>
    <t>Plastový koš 60l</t>
  </si>
  <si>
    <t>-389115536</t>
  </si>
  <si>
    <t>VRN</t>
  </si>
  <si>
    <t>Vedlejší rozpočtové náklady</t>
  </si>
  <si>
    <t>VRN1231231R</t>
  </si>
  <si>
    <t>Materiál pro doplechování, montážní materiált (tmely, profily, doměrky atd.)</t>
  </si>
  <si>
    <t>-1235590123</t>
  </si>
  <si>
    <t>VRN1231232R</t>
  </si>
  <si>
    <t>-104675372</t>
  </si>
  <si>
    <t>VRN1231233R</t>
  </si>
  <si>
    <t>-1821473585</t>
  </si>
  <si>
    <t>VRN1231234R</t>
  </si>
  <si>
    <t>-1072257855</t>
  </si>
  <si>
    <t>VRN1231235R</t>
  </si>
  <si>
    <t>Validace čistých prostor v rozsahu IQ, OQ</t>
  </si>
  <si>
    <t>-1102466316</t>
  </si>
  <si>
    <t>VRN1231236R</t>
  </si>
  <si>
    <t>898044948</t>
  </si>
  <si>
    <t>VRN1231237R</t>
  </si>
  <si>
    <t>Provozní řád ČP</t>
  </si>
  <si>
    <t>1076200284</t>
  </si>
  <si>
    <t>VRN1231238R</t>
  </si>
  <si>
    <t>1957742693</t>
  </si>
  <si>
    <t>VRN1231239R</t>
  </si>
  <si>
    <t>963438547</t>
  </si>
  <si>
    <t>06 - Vedlejší náklady</t>
  </si>
  <si>
    <t xml:space="preserve">    VRN3 - Zařízení staveniště</t>
  </si>
  <si>
    <t xml:space="preserve">    VRN4 - Inženýrská činnost</t>
  </si>
  <si>
    <t xml:space="preserve">    VRN7 - Provozní vlivy</t>
  </si>
  <si>
    <t xml:space="preserve">    VRN9 - Ostatní náklady</t>
  </si>
  <si>
    <t>VRN3</t>
  </si>
  <si>
    <t>Zařízení staveniště</t>
  </si>
  <si>
    <t>030001000</t>
  </si>
  <si>
    <t>CS ÚRS 2021 01</t>
  </si>
  <si>
    <t>1603295564</t>
  </si>
  <si>
    <t>VRN4</t>
  </si>
  <si>
    <t>Inženýrská činnost</t>
  </si>
  <si>
    <t>040001000</t>
  </si>
  <si>
    <t>-383883646</t>
  </si>
  <si>
    <t>VRN7</t>
  </si>
  <si>
    <t>Provozní vlivy</t>
  </si>
  <si>
    <t>070001000</t>
  </si>
  <si>
    <t>-109507963</t>
  </si>
  <si>
    <t>VRN9</t>
  </si>
  <si>
    <t>090001000</t>
  </si>
  <si>
    <t>Ostatní náklady vč. protiprašného zabezpečení stavby a pravidelného úklidu</t>
  </si>
  <si>
    <t>-797540977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</si>
</sst>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2"/>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02"/>
      <c r="AS2" s="302"/>
      <c r="AT2" s="302"/>
      <c r="AU2" s="302"/>
      <c r="AV2" s="302"/>
      <c r="AW2" s="302"/>
      <c r="AX2" s="302"/>
      <c r="AY2" s="302"/>
      <c r="AZ2" s="302"/>
      <c r="BA2" s="302"/>
      <c r="BB2" s="302"/>
      <c r="BC2" s="302"/>
      <c r="BD2" s="302"/>
      <c r="BE2" s="30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86" t="s">
        <v>14</v>
      </c>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3"/>
      <c r="AQ5" s="23"/>
      <c r="AR5" s="21"/>
      <c r="BE5" s="283" t="s">
        <v>15</v>
      </c>
      <c r="BS5" s="18" t="s">
        <v>6</v>
      </c>
    </row>
    <row r="6" spans="1:74" s="1" customFormat="1" ht="36.950000000000003" customHeight="1">
      <c r="B6" s="22"/>
      <c r="C6" s="23"/>
      <c r="D6" s="29" t="s">
        <v>16</v>
      </c>
      <c r="E6" s="23"/>
      <c r="F6" s="23"/>
      <c r="G6" s="23"/>
      <c r="H6" s="23"/>
      <c r="I6" s="23"/>
      <c r="J6" s="23"/>
      <c r="K6" s="288" t="s">
        <v>17</v>
      </c>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3"/>
      <c r="AQ6" s="23"/>
      <c r="AR6" s="21"/>
      <c r="BE6" s="284"/>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284"/>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284"/>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84"/>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26</v>
      </c>
      <c r="AO10" s="23"/>
      <c r="AP10" s="23"/>
      <c r="AQ10" s="23"/>
      <c r="AR10" s="21"/>
      <c r="BE10" s="284"/>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v>
      </c>
      <c r="AO11" s="23"/>
      <c r="AP11" s="23"/>
      <c r="AQ11" s="23"/>
      <c r="AR11" s="21"/>
      <c r="BE11" s="284"/>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4"/>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30</v>
      </c>
      <c r="AO13" s="23"/>
      <c r="AP13" s="23"/>
      <c r="AQ13" s="23"/>
      <c r="AR13" s="21"/>
      <c r="BE13" s="284"/>
      <c r="BS13" s="18" t="s">
        <v>6</v>
      </c>
    </row>
    <row r="14" spans="1:74" ht="12.75">
      <c r="B14" s="22"/>
      <c r="C14" s="23"/>
      <c r="D14" s="23"/>
      <c r="E14" s="289" t="s">
        <v>30</v>
      </c>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30" t="s">
        <v>28</v>
      </c>
      <c r="AL14" s="23"/>
      <c r="AM14" s="23"/>
      <c r="AN14" s="32" t="s">
        <v>30</v>
      </c>
      <c r="AO14" s="23"/>
      <c r="AP14" s="23"/>
      <c r="AQ14" s="23"/>
      <c r="AR14" s="21"/>
      <c r="BE14" s="284"/>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4"/>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1</v>
      </c>
      <c r="AO16" s="23"/>
      <c r="AP16" s="23"/>
      <c r="AQ16" s="23"/>
      <c r="AR16" s="21"/>
      <c r="BE16" s="284"/>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v>
      </c>
      <c r="AO17" s="23"/>
      <c r="AP17" s="23"/>
      <c r="AQ17" s="23"/>
      <c r="AR17" s="21"/>
      <c r="BE17" s="284"/>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4"/>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35</v>
      </c>
      <c r="AO19" s="23"/>
      <c r="AP19" s="23"/>
      <c r="AQ19" s="23"/>
      <c r="AR19" s="21"/>
      <c r="BE19" s="284"/>
      <c r="BS19" s="18" t="s">
        <v>6</v>
      </c>
    </row>
    <row r="20" spans="1:71" s="1" customFormat="1" ht="18.399999999999999" customHeight="1">
      <c r="B20" s="22"/>
      <c r="C20" s="23"/>
      <c r="D20" s="23"/>
      <c r="E20" s="28" t="s">
        <v>36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v>
      </c>
      <c r="AO20" s="23"/>
      <c r="AP20" s="23"/>
      <c r="AQ20" s="23"/>
      <c r="AR20" s="21"/>
      <c r="BE20" s="284"/>
      <c r="BS20" s="18" t="s">
        <v>33</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4"/>
    </row>
    <row r="22" spans="1:71" s="1" customFormat="1" ht="12" customHeight="1">
      <c r="B22" s="22"/>
      <c r="C22" s="23"/>
      <c r="D22" s="30"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4"/>
    </row>
    <row r="23" spans="1:71" s="1" customFormat="1" ht="16.5" customHeight="1">
      <c r="B23" s="22"/>
      <c r="C23" s="23"/>
      <c r="D23" s="23"/>
      <c r="E23" s="291" t="s">
        <v>1</v>
      </c>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1"/>
      <c r="AL23" s="291"/>
      <c r="AM23" s="291"/>
      <c r="AN23" s="291"/>
      <c r="AO23" s="23"/>
      <c r="AP23" s="23"/>
      <c r="AQ23" s="23"/>
      <c r="AR23" s="21"/>
      <c r="BE23" s="28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4"/>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84"/>
    </row>
    <row r="26" spans="1:71" s="2" customFormat="1" ht="25.9"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2">
        <f>ROUND(AG94,2)</f>
        <v>0</v>
      </c>
      <c r="AL26" s="293"/>
      <c r="AM26" s="293"/>
      <c r="AN26" s="293"/>
      <c r="AO26" s="293"/>
      <c r="AP26" s="37"/>
      <c r="AQ26" s="37"/>
      <c r="AR26" s="40"/>
      <c r="BE26" s="284"/>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4"/>
    </row>
    <row r="28" spans="1:71" s="2" customFormat="1" ht="12.75">
      <c r="A28" s="35"/>
      <c r="B28" s="36"/>
      <c r="C28" s="37"/>
      <c r="D28" s="37"/>
      <c r="E28" s="37"/>
      <c r="F28" s="37"/>
      <c r="G28" s="37"/>
      <c r="H28" s="37"/>
      <c r="I28" s="37"/>
      <c r="J28" s="37"/>
      <c r="K28" s="37"/>
      <c r="L28" s="294" t="s">
        <v>39</v>
      </c>
      <c r="M28" s="294"/>
      <c r="N28" s="294"/>
      <c r="O28" s="294"/>
      <c r="P28" s="294"/>
      <c r="Q28" s="37"/>
      <c r="R28" s="37"/>
      <c r="S28" s="37"/>
      <c r="T28" s="37"/>
      <c r="U28" s="37"/>
      <c r="V28" s="37"/>
      <c r="W28" s="294" t="s">
        <v>40</v>
      </c>
      <c r="X28" s="294"/>
      <c r="Y28" s="294"/>
      <c r="Z28" s="294"/>
      <c r="AA28" s="294"/>
      <c r="AB28" s="294"/>
      <c r="AC28" s="294"/>
      <c r="AD28" s="294"/>
      <c r="AE28" s="294"/>
      <c r="AF28" s="37"/>
      <c r="AG28" s="37"/>
      <c r="AH28" s="37"/>
      <c r="AI28" s="37"/>
      <c r="AJ28" s="37"/>
      <c r="AK28" s="294" t="s">
        <v>41</v>
      </c>
      <c r="AL28" s="294"/>
      <c r="AM28" s="294"/>
      <c r="AN28" s="294"/>
      <c r="AO28" s="294"/>
      <c r="AP28" s="37"/>
      <c r="AQ28" s="37"/>
      <c r="AR28" s="40"/>
      <c r="BE28" s="284"/>
    </row>
    <row r="29" spans="1:71" s="3" customFormat="1" ht="14.45" customHeight="1">
      <c r="B29" s="41"/>
      <c r="C29" s="42"/>
      <c r="D29" s="30" t="s">
        <v>42</v>
      </c>
      <c r="E29" s="42"/>
      <c r="F29" s="30" t="s">
        <v>43</v>
      </c>
      <c r="G29" s="42"/>
      <c r="H29" s="42"/>
      <c r="I29" s="42"/>
      <c r="J29" s="42"/>
      <c r="K29" s="42"/>
      <c r="L29" s="297">
        <v>0.21</v>
      </c>
      <c r="M29" s="296"/>
      <c r="N29" s="296"/>
      <c r="O29" s="296"/>
      <c r="P29" s="296"/>
      <c r="Q29" s="42"/>
      <c r="R29" s="42"/>
      <c r="S29" s="42"/>
      <c r="T29" s="42"/>
      <c r="U29" s="42"/>
      <c r="V29" s="42"/>
      <c r="W29" s="295">
        <f>ROUND(AZ94, 2)</f>
        <v>0</v>
      </c>
      <c r="X29" s="296"/>
      <c r="Y29" s="296"/>
      <c r="Z29" s="296"/>
      <c r="AA29" s="296"/>
      <c r="AB29" s="296"/>
      <c r="AC29" s="296"/>
      <c r="AD29" s="296"/>
      <c r="AE29" s="296"/>
      <c r="AF29" s="42"/>
      <c r="AG29" s="42"/>
      <c r="AH29" s="42"/>
      <c r="AI29" s="42"/>
      <c r="AJ29" s="42"/>
      <c r="AK29" s="295">
        <f>ROUND(AV94, 2)</f>
        <v>0</v>
      </c>
      <c r="AL29" s="296"/>
      <c r="AM29" s="296"/>
      <c r="AN29" s="296"/>
      <c r="AO29" s="296"/>
      <c r="AP29" s="42"/>
      <c r="AQ29" s="42"/>
      <c r="AR29" s="43"/>
      <c r="BE29" s="285"/>
    </row>
    <row r="30" spans="1:71" s="3" customFormat="1" ht="14.45" customHeight="1">
      <c r="B30" s="41"/>
      <c r="C30" s="42"/>
      <c r="D30" s="42"/>
      <c r="E30" s="42"/>
      <c r="F30" s="30" t="s">
        <v>44</v>
      </c>
      <c r="G30" s="42"/>
      <c r="H30" s="42"/>
      <c r="I30" s="42"/>
      <c r="J30" s="42"/>
      <c r="K30" s="42"/>
      <c r="L30" s="297">
        <v>0.15</v>
      </c>
      <c r="M30" s="296"/>
      <c r="N30" s="296"/>
      <c r="O30" s="296"/>
      <c r="P30" s="296"/>
      <c r="Q30" s="42"/>
      <c r="R30" s="42"/>
      <c r="S30" s="42"/>
      <c r="T30" s="42"/>
      <c r="U30" s="42"/>
      <c r="V30" s="42"/>
      <c r="W30" s="295">
        <f>ROUND(BA94, 2)</f>
        <v>0</v>
      </c>
      <c r="X30" s="296"/>
      <c r="Y30" s="296"/>
      <c r="Z30" s="296"/>
      <c r="AA30" s="296"/>
      <c r="AB30" s="296"/>
      <c r="AC30" s="296"/>
      <c r="AD30" s="296"/>
      <c r="AE30" s="296"/>
      <c r="AF30" s="42"/>
      <c r="AG30" s="42"/>
      <c r="AH30" s="42"/>
      <c r="AI30" s="42"/>
      <c r="AJ30" s="42"/>
      <c r="AK30" s="295">
        <f>ROUND(AW94, 2)</f>
        <v>0</v>
      </c>
      <c r="AL30" s="296"/>
      <c r="AM30" s="296"/>
      <c r="AN30" s="296"/>
      <c r="AO30" s="296"/>
      <c r="AP30" s="42"/>
      <c r="AQ30" s="42"/>
      <c r="AR30" s="43"/>
      <c r="BE30" s="285"/>
    </row>
    <row r="31" spans="1:71" s="3" customFormat="1" ht="14.45" hidden="1" customHeight="1">
      <c r="B31" s="41"/>
      <c r="C31" s="42"/>
      <c r="D31" s="42"/>
      <c r="E31" s="42"/>
      <c r="F31" s="30" t="s">
        <v>45</v>
      </c>
      <c r="G31" s="42"/>
      <c r="H31" s="42"/>
      <c r="I31" s="42"/>
      <c r="J31" s="42"/>
      <c r="K31" s="42"/>
      <c r="L31" s="297">
        <v>0.21</v>
      </c>
      <c r="M31" s="296"/>
      <c r="N31" s="296"/>
      <c r="O31" s="296"/>
      <c r="P31" s="296"/>
      <c r="Q31" s="42"/>
      <c r="R31" s="42"/>
      <c r="S31" s="42"/>
      <c r="T31" s="42"/>
      <c r="U31" s="42"/>
      <c r="V31" s="42"/>
      <c r="W31" s="295">
        <f>ROUND(BB94, 2)</f>
        <v>0</v>
      </c>
      <c r="X31" s="296"/>
      <c r="Y31" s="296"/>
      <c r="Z31" s="296"/>
      <c r="AA31" s="296"/>
      <c r="AB31" s="296"/>
      <c r="AC31" s="296"/>
      <c r="AD31" s="296"/>
      <c r="AE31" s="296"/>
      <c r="AF31" s="42"/>
      <c r="AG31" s="42"/>
      <c r="AH31" s="42"/>
      <c r="AI31" s="42"/>
      <c r="AJ31" s="42"/>
      <c r="AK31" s="295">
        <v>0</v>
      </c>
      <c r="AL31" s="296"/>
      <c r="AM31" s="296"/>
      <c r="AN31" s="296"/>
      <c r="AO31" s="296"/>
      <c r="AP31" s="42"/>
      <c r="AQ31" s="42"/>
      <c r="AR31" s="43"/>
      <c r="BE31" s="285"/>
    </row>
    <row r="32" spans="1:71" s="3" customFormat="1" ht="14.45" hidden="1" customHeight="1">
      <c r="B32" s="41"/>
      <c r="C32" s="42"/>
      <c r="D32" s="42"/>
      <c r="E32" s="42"/>
      <c r="F32" s="30" t="s">
        <v>46</v>
      </c>
      <c r="G32" s="42"/>
      <c r="H32" s="42"/>
      <c r="I32" s="42"/>
      <c r="J32" s="42"/>
      <c r="K32" s="42"/>
      <c r="L32" s="297">
        <v>0.15</v>
      </c>
      <c r="M32" s="296"/>
      <c r="N32" s="296"/>
      <c r="O32" s="296"/>
      <c r="P32" s="296"/>
      <c r="Q32" s="42"/>
      <c r="R32" s="42"/>
      <c r="S32" s="42"/>
      <c r="T32" s="42"/>
      <c r="U32" s="42"/>
      <c r="V32" s="42"/>
      <c r="W32" s="295">
        <f>ROUND(BC94, 2)</f>
        <v>0</v>
      </c>
      <c r="X32" s="296"/>
      <c r="Y32" s="296"/>
      <c r="Z32" s="296"/>
      <c r="AA32" s="296"/>
      <c r="AB32" s="296"/>
      <c r="AC32" s="296"/>
      <c r="AD32" s="296"/>
      <c r="AE32" s="296"/>
      <c r="AF32" s="42"/>
      <c r="AG32" s="42"/>
      <c r="AH32" s="42"/>
      <c r="AI32" s="42"/>
      <c r="AJ32" s="42"/>
      <c r="AK32" s="295">
        <v>0</v>
      </c>
      <c r="AL32" s="296"/>
      <c r="AM32" s="296"/>
      <c r="AN32" s="296"/>
      <c r="AO32" s="296"/>
      <c r="AP32" s="42"/>
      <c r="AQ32" s="42"/>
      <c r="AR32" s="43"/>
      <c r="BE32" s="285"/>
    </row>
    <row r="33" spans="1:57" s="3" customFormat="1" ht="14.45" hidden="1" customHeight="1">
      <c r="B33" s="41"/>
      <c r="C33" s="42"/>
      <c r="D33" s="42"/>
      <c r="E33" s="42"/>
      <c r="F33" s="30" t="s">
        <v>47</v>
      </c>
      <c r="G33" s="42"/>
      <c r="H33" s="42"/>
      <c r="I33" s="42"/>
      <c r="J33" s="42"/>
      <c r="K33" s="42"/>
      <c r="L33" s="297">
        <v>0</v>
      </c>
      <c r="M33" s="296"/>
      <c r="N33" s="296"/>
      <c r="O33" s="296"/>
      <c r="P33" s="296"/>
      <c r="Q33" s="42"/>
      <c r="R33" s="42"/>
      <c r="S33" s="42"/>
      <c r="T33" s="42"/>
      <c r="U33" s="42"/>
      <c r="V33" s="42"/>
      <c r="W33" s="295">
        <f>ROUND(BD94, 2)</f>
        <v>0</v>
      </c>
      <c r="X33" s="296"/>
      <c r="Y33" s="296"/>
      <c r="Z33" s="296"/>
      <c r="AA33" s="296"/>
      <c r="AB33" s="296"/>
      <c r="AC33" s="296"/>
      <c r="AD33" s="296"/>
      <c r="AE33" s="296"/>
      <c r="AF33" s="42"/>
      <c r="AG33" s="42"/>
      <c r="AH33" s="42"/>
      <c r="AI33" s="42"/>
      <c r="AJ33" s="42"/>
      <c r="AK33" s="295">
        <v>0</v>
      </c>
      <c r="AL33" s="296"/>
      <c r="AM33" s="296"/>
      <c r="AN33" s="296"/>
      <c r="AO33" s="296"/>
      <c r="AP33" s="42"/>
      <c r="AQ33" s="42"/>
      <c r="AR33" s="43"/>
      <c r="BE33" s="285"/>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4"/>
    </row>
    <row r="35" spans="1:57" s="2" customFormat="1" ht="25.9" customHeight="1">
      <c r="A35" s="35"/>
      <c r="B35" s="36"/>
      <c r="C35" s="44"/>
      <c r="D35" s="45" t="s">
        <v>48</v>
      </c>
      <c r="E35" s="46"/>
      <c r="F35" s="46"/>
      <c r="G35" s="46"/>
      <c r="H35" s="46"/>
      <c r="I35" s="46"/>
      <c r="J35" s="46"/>
      <c r="K35" s="46"/>
      <c r="L35" s="46"/>
      <c r="M35" s="46"/>
      <c r="N35" s="46"/>
      <c r="O35" s="46"/>
      <c r="P35" s="46"/>
      <c r="Q35" s="46"/>
      <c r="R35" s="46"/>
      <c r="S35" s="46"/>
      <c r="T35" s="47" t="s">
        <v>49</v>
      </c>
      <c r="U35" s="46"/>
      <c r="V35" s="46"/>
      <c r="W35" s="46"/>
      <c r="X35" s="301" t="s">
        <v>50</v>
      </c>
      <c r="Y35" s="299"/>
      <c r="Z35" s="299"/>
      <c r="AA35" s="299"/>
      <c r="AB35" s="299"/>
      <c r="AC35" s="46"/>
      <c r="AD35" s="46"/>
      <c r="AE35" s="46"/>
      <c r="AF35" s="46"/>
      <c r="AG35" s="46"/>
      <c r="AH35" s="46"/>
      <c r="AI35" s="46"/>
      <c r="AJ35" s="46"/>
      <c r="AK35" s="298">
        <f>SUM(AK26:AK33)</f>
        <v>0</v>
      </c>
      <c r="AL35" s="299"/>
      <c r="AM35" s="299"/>
      <c r="AN35" s="299"/>
      <c r="AO35" s="300"/>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51</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52</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53</v>
      </c>
      <c r="E60" s="39"/>
      <c r="F60" s="39"/>
      <c r="G60" s="39"/>
      <c r="H60" s="39"/>
      <c r="I60" s="39"/>
      <c r="J60" s="39"/>
      <c r="K60" s="39"/>
      <c r="L60" s="39"/>
      <c r="M60" s="39"/>
      <c r="N60" s="39"/>
      <c r="O60" s="39"/>
      <c r="P60" s="39"/>
      <c r="Q60" s="39"/>
      <c r="R60" s="39"/>
      <c r="S60" s="39"/>
      <c r="T60" s="39"/>
      <c r="U60" s="39"/>
      <c r="V60" s="53" t="s">
        <v>54</v>
      </c>
      <c r="W60" s="39"/>
      <c r="X60" s="39"/>
      <c r="Y60" s="39"/>
      <c r="Z60" s="39"/>
      <c r="AA60" s="39"/>
      <c r="AB60" s="39"/>
      <c r="AC60" s="39"/>
      <c r="AD60" s="39"/>
      <c r="AE60" s="39"/>
      <c r="AF60" s="39"/>
      <c r="AG60" s="39"/>
      <c r="AH60" s="53" t="s">
        <v>53</v>
      </c>
      <c r="AI60" s="39"/>
      <c r="AJ60" s="39"/>
      <c r="AK60" s="39"/>
      <c r="AL60" s="39"/>
      <c r="AM60" s="53" t="s">
        <v>54</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55</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56</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53</v>
      </c>
      <c r="E75" s="39"/>
      <c r="F75" s="39"/>
      <c r="G75" s="39"/>
      <c r="H75" s="39"/>
      <c r="I75" s="39"/>
      <c r="J75" s="39"/>
      <c r="K75" s="39"/>
      <c r="L75" s="39"/>
      <c r="M75" s="39"/>
      <c r="N75" s="39"/>
      <c r="O75" s="39"/>
      <c r="P75" s="39"/>
      <c r="Q75" s="39"/>
      <c r="R75" s="39"/>
      <c r="S75" s="39"/>
      <c r="T75" s="39"/>
      <c r="U75" s="39"/>
      <c r="V75" s="53" t="s">
        <v>54</v>
      </c>
      <c r="W75" s="39"/>
      <c r="X75" s="39"/>
      <c r="Y75" s="39"/>
      <c r="Z75" s="39"/>
      <c r="AA75" s="39"/>
      <c r="AB75" s="39"/>
      <c r="AC75" s="39"/>
      <c r="AD75" s="39"/>
      <c r="AE75" s="39"/>
      <c r="AF75" s="39"/>
      <c r="AG75" s="39"/>
      <c r="AH75" s="53" t="s">
        <v>53</v>
      </c>
      <c r="AI75" s="39"/>
      <c r="AJ75" s="39"/>
      <c r="AK75" s="39"/>
      <c r="AL75" s="39"/>
      <c r="AM75" s="53" t="s">
        <v>54</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57</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2022/1-17</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62" t="str">
        <f>K6</f>
        <v>Úprava čistých prostor přípravy Radiofarmak, Nemocnice Nové Město na Moravě</v>
      </c>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Nové Město na Moravě</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264" t="str">
        <f>IF(AN8= "","",AN8)</f>
        <v>17. 1. 2022</v>
      </c>
      <c r="AN87" s="264"/>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24</v>
      </c>
      <c r="D89" s="37"/>
      <c r="E89" s="37"/>
      <c r="F89" s="37"/>
      <c r="G89" s="37"/>
      <c r="H89" s="37"/>
      <c r="I89" s="37"/>
      <c r="J89" s="37"/>
      <c r="K89" s="37"/>
      <c r="L89" s="60" t="str">
        <f>IF(E11= "","",E11)</f>
        <v>ATELIER H1 &amp; ATELIER HÁJEK s.r.o</v>
      </c>
      <c r="M89" s="37"/>
      <c r="N89" s="37"/>
      <c r="O89" s="37"/>
      <c r="P89" s="37"/>
      <c r="Q89" s="37"/>
      <c r="R89" s="37"/>
      <c r="S89" s="37"/>
      <c r="T89" s="37"/>
      <c r="U89" s="37"/>
      <c r="V89" s="37"/>
      <c r="W89" s="37"/>
      <c r="X89" s="37"/>
      <c r="Y89" s="37"/>
      <c r="Z89" s="37"/>
      <c r="AA89" s="37"/>
      <c r="AB89" s="37"/>
      <c r="AC89" s="37"/>
      <c r="AD89" s="37"/>
      <c r="AE89" s="37"/>
      <c r="AF89" s="37"/>
      <c r="AG89" s="37"/>
      <c r="AH89" s="37"/>
      <c r="AI89" s="30" t="s">
        <v>31</v>
      </c>
      <c r="AJ89" s="37"/>
      <c r="AK89" s="37"/>
      <c r="AL89" s="37"/>
      <c r="AM89" s="265" t="str">
        <f>IF(E17="","",E17)</f>
        <v xml:space="preserve"> </v>
      </c>
      <c r="AN89" s="266"/>
      <c r="AO89" s="266"/>
      <c r="AP89" s="266"/>
      <c r="AQ89" s="37"/>
      <c r="AR89" s="40"/>
      <c r="AS89" s="267" t="s">
        <v>58</v>
      </c>
      <c r="AT89" s="268"/>
      <c r="AU89" s="68"/>
      <c r="AV89" s="68"/>
      <c r="AW89" s="68"/>
      <c r="AX89" s="68"/>
      <c r="AY89" s="68"/>
      <c r="AZ89" s="68"/>
      <c r="BA89" s="68"/>
      <c r="BB89" s="68"/>
      <c r="BC89" s="68"/>
      <c r="BD89" s="69"/>
      <c r="BE89" s="35"/>
    </row>
    <row r="90" spans="1:91" s="2" customFormat="1" ht="15.2" customHeight="1">
      <c r="A90" s="35"/>
      <c r="B90" s="36"/>
      <c r="C90" s="30" t="s">
        <v>29</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34</v>
      </c>
      <c r="AJ90" s="37"/>
      <c r="AK90" s="37"/>
      <c r="AL90" s="37"/>
      <c r="AM90" s="265" t="str">
        <f>IF(E20="","",E20)</f>
        <v>A.D.S. Rokycany s.r.o.</v>
      </c>
      <c r="AN90" s="266"/>
      <c r="AO90" s="266"/>
      <c r="AP90" s="266"/>
      <c r="AQ90" s="37"/>
      <c r="AR90" s="40"/>
      <c r="AS90" s="269"/>
      <c r="AT90" s="270"/>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71"/>
      <c r="AT91" s="272"/>
      <c r="AU91" s="72"/>
      <c r="AV91" s="72"/>
      <c r="AW91" s="72"/>
      <c r="AX91" s="72"/>
      <c r="AY91" s="72"/>
      <c r="AZ91" s="72"/>
      <c r="BA91" s="72"/>
      <c r="BB91" s="72"/>
      <c r="BC91" s="72"/>
      <c r="BD91" s="73"/>
      <c r="BE91" s="35"/>
    </row>
    <row r="92" spans="1:91" s="2" customFormat="1" ht="29.25" customHeight="1">
      <c r="A92" s="35"/>
      <c r="B92" s="36"/>
      <c r="C92" s="273" t="s">
        <v>59</v>
      </c>
      <c r="D92" s="274"/>
      <c r="E92" s="274"/>
      <c r="F92" s="274"/>
      <c r="G92" s="274"/>
      <c r="H92" s="74"/>
      <c r="I92" s="276" t="s">
        <v>60</v>
      </c>
      <c r="J92" s="274"/>
      <c r="K92" s="274"/>
      <c r="L92" s="274"/>
      <c r="M92" s="274"/>
      <c r="N92" s="274"/>
      <c r="O92" s="274"/>
      <c r="P92" s="274"/>
      <c r="Q92" s="274"/>
      <c r="R92" s="274"/>
      <c r="S92" s="274"/>
      <c r="T92" s="274"/>
      <c r="U92" s="274"/>
      <c r="V92" s="274"/>
      <c r="W92" s="274"/>
      <c r="X92" s="274"/>
      <c r="Y92" s="274"/>
      <c r="Z92" s="274"/>
      <c r="AA92" s="274"/>
      <c r="AB92" s="274"/>
      <c r="AC92" s="274"/>
      <c r="AD92" s="274"/>
      <c r="AE92" s="274"/>
      <c r="AF92" s="274"/>
      <c r="AG92" s="275" t="s">
        <v>61</v>
      </c>
      <c r="AH92" s="274"/>
      <c r="AI92" s="274"/>
      <c r="AJ92" s="274"/>
      <c r="AK92" s="274"/>
      <c r="AL92" s="274"/>
      <c r="AM92" s="274"/>
      <c r="AN92" s="276" t="s">
        <v>62</v>
      </c>
      <c r="AO92" s="274"/>
      <c r="AP92" s="277"/>
      <c r="AQ92" s="75" t="s">
        <v>63</v>
      </c>
      <c r="AR92" s="40"/>
      <c r="AS92" s="76" t="s">
        <v>64</v>
      </c>
      <c r="AT92" s="77" t="s">
        <v>65</v>
      </c>
      <c r="AU92" s="77" t="s">
        <v>66</v>
      </c>
      <c r="AV92" s="77" t="s">
        <v>67</v>
      </c>
      <c r="AW92" s="77" t="s">
        <v>68</v>
      </c>
      <c r="AX92" s="77" t="s">
        <v>69</v>
      </c>
      <c r="AY92" s="77" t="s">
        <v>70</v>
      </c>
      <c r="AZ92" s="77" t="s">
        <v>71</v>
      </c>
      <c r="BA92" s="77" t="s">
        <v>72</v>
      </c>
      <c r="BB92" s="77" t="s">
        <v>73</v>
      </c>
      <c r="BC92" s="77" t="s">
        <v>74</v>
      </c>
      <c r="BD92" s="78" t="s">
        <v>75</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76</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81">
        <f>ROUND(SUM(AG95:AG100),2)</f>
        <v>0</v>
      </c>
      <c r="AH94" s="281"/>
      <c r="AI94" s="281"/>
      <c r="AJ94" s="281"/>
      <c r="AK94" s="281"/>
      <c r="AL94" s="281"/>
      <c r="AM94" s="281"/>
      <c r="AN94" s="282">
        <f t="shared" ref="AN94:AN100" si="0">SUM(AG94,AT94)</f>
        <v>0</v>
      </c>
      <c r="AO94" s="282"/>
      <c r="AP94" s="282"/>
      <c r="AQ94" s="86" t="s">
        <v>1</v>
      </c>
      <c r="AR94" s="87"/>
      <c r="AS94" s="88">
        <f>ROUND(SUM(AS95:AS100),2)</f>
        <v>0</v>
      </c>
      <c r="AT94" s="89">
        <f t="shared" ref="AT94:AT100" si="1">ROUND(SUM(AV94:AW94),2)</f>
        <v>0</v>
      </c>
      <c r="AU94" s="90">
        <f>ROUND(SUM(AU95:AU100),5)</f>
        <v>0</v>
      </c>
      <c r="AV94" s="89">
        <f>ROUND(AZ94*L29,2)</f>
        <v>0</v>
      </c>
      <c r="AW94" s="89">
        <f>ROUND(BA94*L30,2)</f>
        <v>0</v>
      </c>
      <c r="AX94" s="89">
        <f>ROUND(BB94*L29,2)</f>
        <v>0</v>
      </c>
      <c r="AY94" s="89">
        <f>ROUND(BC94*L30,2)</f>
        <v>0</v>
      </c>
      <c r="AZ94" s="89">
        <f>ROUND(SUM(AZ95:AZ100),2)</f>
        <v>0</v>
      </c>
      <c r="BA94" s="89">
        <f>ROUND(SUM(BA95:BA100),2)</f>
        <v>0</v>
      </c>
      <c r="BB94" s="89">
        <f>ROUND(SUM(BB95:BB100),2)</f>
        <v>0</v>
      </c>
      <c r="BC94" s="89">
        <f>ROUND(SUM(BC95:BC100),2)</f>
        <v>0</v>
      </c>
      <c r="BD94" s="91">
        <f>ROUND(SUM(BD95:BD100),2)</f>
        <v>0</v>
      </c>
      <c r="BS94" s="92" t="s">
        <v>77</v>
      </c>
      <c r="BT94" s="92" t="s">
        <v>78</v>
      </c>
      <c r="BU94" s="93" t="s">
        <v>79</v>
      </c>
      <c r="BV94" s="92" t="s">
        <v>80</v>
      </c>
      <c r="BW94" s="92" t="s">
        <v>5</v>
      </c>
      <c r="BX94" s="92" t="s">
        <v>81</v>
      </c>
      <c r="CL94" s="92" t="s">
        <v>1</v>
      </c>
    </row>
    <row r="95" spans="1:91" s="7" customFormat="1" ht="16.5" customHeight="1">
      <c r="A95" s="94" t="s">
        <v>82</v>
      </c>
      <c r="B95" s="95"/>
      <c r="C95" s="96"/>
      <c r="D95" s="278" t="s">
        <v>83</v>
      </c>
      <c r="E95" s="278"/>
      <c r="F95" s="278"/>
      <c r="G95" s="278"/>
      <c r="H95" s="278"/>
      <c r="I95" s="97"/>
      <c r="J95" s="278" t="s">
        <v>84</v>
      </c>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9">
        <f>'01 - Úprava čistých prost...'!J30</f>
        <v>0</v>
      </c>
      <c r="AH95" s="280"/>
      <c r="AI95" s="280"/>
      <c r="AJ95" s="280"/>
      <c r="AK95" s="280"/>
      <c r="AL95" s="280"/>
      <c r="AM95" s="280"/>
      <c r="AN95" s="279">
        <f t="shared" si="0"/>
        <v>0</v>
      </c>
      <c r="AO95" s="280"/>
      <c r="AP95" s="280"/>
      <c r="AQ95" s="98" t="s">
        <v>85</v>
      </c>
      <c r="AR95" s="99"/>
      <c r="AS95" s="100">
        <v>0</v>
      </c>
      <c r="AT95" s="101">
        <f t="shared" si="1"/>
        <v>0</v>
      </c>
      <c r="AU95" s="102">
        <f>'01 - Úprava čistých prost...'!P132</f>
        <v>0</v>
      </c>
      <c r="AV95" s="101">
        <f>'01 - Úprava čistých prost...'!J33</f>
        <v>0</v>
      </c>
      <c r="AW95" s="101">
        <f>'01 - Úprava čistých prost...'!J34</f>
        <v>0</v>
      </c>
      <c r="AX95" s="101">
        <f>'01 - Úprava čistých prost...'!J35</f>
        <v>0</v>
      </c>
      <c r="AY95" s="101">
        <f>'01 - Úprava čistých prost...'!J36</f>
        <v>0</v>
      </c>
      <c r="AZ95" s="101">
        <f>'01 - Úprava čistých prost...'!F33</f>
        <v>0</v>
      </c>
      <c r="BA95" s="101">
        <f>'01 - Úprava čistých prost...'!F34</f>
        <v>0</v>
      </c>
      <c r="BB95" s="101">
        <f>'01 - Úprava čistých prost...'!F35</f>
        <v>0</v>
      </c>
      <c r="BC95" s="101">
        <f>'01 - Úprava čistých prost...'!F36</f>
        <v>0</v>
      </c>
      <c r="BD95" s="103">
        <f>'01 - Úprava čistých prost...'!F37</f>
        <v>0</v>
      </c>
      <c r="BT95" s="104" t="s">
        <v>86</v>
      </c>
      <c r="BV95" s="104" t="s">
        <v>80</v>
      </c>
      <c r="BW95" s="104" t="s">
        <v>87</v>
      </c>
      <c r="BX95" s="104" t="s">
        <v>5</v>
      </c>
      <c r="CL95" s="104" t="s">
        <v>1</v>
      </c>
      <c r="CM95" s="104" t="s">
        <v>88</v>
      </c>
    </row>
    <row r="96" spans="1:91" s="7" customFormat="1" ht="16.5" customHeight="1">
      <c r="A96" s="94" t="s">
        <v>82</v>
      </c>
      <c r="B96" s="95"/>
      <c r="C96" s="96"/>
      <c r="D96" s="278" t="s">
        <v>89</v>
      </c>
      <c r="E96" s="278"/>
      <c r="F96" s="278"/>
      <c r="G96" s="278"/>
      <c r="H96" s="278"/>
      <c r="I96" s="97"/>
      <c r="J96" s="278" t="s">
        <v>90</v>
      </c>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9">
        <f>'02 - Zdravotní technická ...'!J30</f>
        <v>0</v>
      </c>
      <c r="AH96" s="280"/>
      <c r="AI96" s="280"/>
      <c r="AJ96" s="280"/>
      <c r="AK96" s="280"/>
      <c r="AL96" s="280"/>
      <c r="AM96" s="280"/>
      <c r="AN96" s="279">
        <f t="shared" si="0"/>
        <v>0</v>
      </c>
      <c r="AO96" s="280"/>
      <c r="AP96" s="280"/>
      <c r="AQ96" s="98" t="s">
        <v>85</v>
      </c>
      <c r="AR96" s="99"/>
      <c r="AS96" s="100">
        <v>0</v>
      </c>
      <c r="AT96" s="101">
        <f t="shared" si="1"/>
        <v>0</v>
      </c>
      <c r="AU96" s="102">
        <f>'02 - Zdravotní technická ...'!P120</f>
        <v>0</v>
      </c>
      <c r="AV96" s="101">
        <f>'02 - Zdravotní technická ...'!J33</f>
        <v>0</v>
      </c>
      <c r="AW96" s="101">
        <f>'02 - Zdravotní technická ...'!J34</f>
        <v>0</v>
      </c>
      <c r="AX96" s="101">
        <f>'02 - Zdravotní technická ...'!J35</f>
        <v>0</v>
      </c>
      <c r="AY96" s="101">
        <f>'02 - Zdravotní technická ...'!J36</f>
        <v>0</v>
      </c>
      <c r="AZ96" s="101">
        <f>'02 - Zdravotní technická ...'!F33</f>
        <v>0</v>
      </c>
      <c r="BA96" s="101">
        <f>'02 - Zdravotní technická ...'!F34</f>
        <v>0</v>
      </c>
      <c r="BB96" s="101">
        <f>'02 - Zdravotní technická ...'!F35</f>
        <v>0</v>
      </c>
      <c r="BC96" s="101">
        <f>'02 - Zdravotní technická ...'!F36</f>
        <v>0</v>
      </c>
      <c r="BD96" s="103">
        <f>'02 - Zdravotní technická ...'!F37</f>
        <v>0</v>
      </c>
      <c r="BT96" s="104" t="s">
        <v>86</v>
      </c>
      <c r="BV96" s="104" t="s">
        <v>80</v>
      </c>
      <c r="BW96" s="104" t="s">
        <v>91</v>
      </c>
      <c r="BX96" s="104" t="s">
        <v>5</v>
      </c>
      <c r="CL96" s="104" t="s">
        <v>1</v>
      </c>
      <c r="CM96" s="104" t="s">
        <v>88</v>
      </c>
    </row>
    <row r="97" spans="1:91" s="7" customFormat="1" ht="16.5" customHeight="1">
      <c r="A97" s="94" t="s">
        <v>82</v>
      </c>
      <c r="B97" s="95"/>
      <c r="C97" s="96"/>
      <c r="D97" s="278" t="s">
        <v>92</v>
      </c>
      <c r="E97" s="278"/>
      <c r="F97" s="278"/>
      <c r="G97" s="278"/>
      <c r="H97" s="278"/>
      <c r="I97" s="97"/>
      <c r="J97" s="278" t="s">
        <v>93</v>
      </c>
      <c r="K97" s="278"/>
      <c r="L97" s="278"/>
      <c r="M97" s="278"/>
      <c r="N97" s="278"/>
      <c r="O97" s="278"/>
      <c r="P97" s="278"/>
      <c r="Q97" s="278"/>
      <c r="R97" s="278"/>
      <c r="S97" s="278"/>
      <c r="T97" s="278"/>
      <c r="U97" s="278"/>
      <c r="V97" s="278"/>
      <c r="W97" s="278"/>
      <c r="X97" s="278"/>
      <c r="Y97" s="278"/>
      <c r="Z97" s="278"/>
      <c r="AA97" s="278"/>
      <c r="AB97" s="278"/>
      <c r="AC97" s="278"/>
      <c r="AD97" s="278"/>
      <c r="AE97" s="278"/>
      <c r="AF97" s="278"/>
      <c r="AG97" s="279">
        <f>'03 - Vzduchotechnika'!J30</f>
        <v>0</v>
      </c>
      <c r="AH97" s="280"/>
      <c r="AI97" s="280"/>
      <c r="AJ97" s="280"/>
      <c r="AK97" s="280"/>
      <c r="AL97" s="280"/>
      <c r="AM97" s="280"/>
      <c r="AN97" s="279">
        <f t="shared" si="0"/>
        <v>0</v>
      </c>
      <c r="AO97" s="280"/>
      <c r="AP97" s="280"/>
      <c r="AQ97" s="98" t="s">
        <v>85</v>
      </c>
      <c r="AR97" s="99"/>
      <c r="AS97" s="100">
        <v>0</v>
      </c>
      <c r="AT97" s="101">
        <f t="shared" si="1"/>
        <v>0</v>
      </c>
      <c r="AU97" s="102">
        <f>'03 - Vzduchotechnika'!P120</f>
        <v>0</v>
      </c>
      <c r="AV97" s="101">
        <f>'03 - Vzduchotechnika'!J33</f>
        <v>0</v>
      </c>
      <c r="AW97" s="101">
        <f>'03 - Vzduchotechnika'!J34</f>
        <v>0</v>
      </c>
      <c r="AX97" s="101">
        <f>'03 - Vzduchotechnika'!J35</f>
        <v>0</v>
      </c>
      <c r="AY97" s="101">
        <f>'03 - Vzduchotechnika'!J36</f>
        <v>0</v>
      </c>
      <c r="AZ97" s="101">
        <f>'03 - Vzduchotechnika'!F33</f>
        <v>0</v>
      </c>
      <c r="BA97" s="101">
        <f>'03 - Vzduchotechnika'!F34</f>
        <v>0</v>
      </c>
      <c r="BB97" s="101">
        <f>'03 - Vzduchotechnika'!F35</f>
        <v>0</v>
      </c>
      <c r="BC97" s="101">
        <f>'03 - Vzduchotechnika'!F36</f>
        <v>0</v>
      </c>
      <c r="BD97" s="103">
        <f>'03 - Vzduchotechnika'!F37</f>
        <v>0</v>
      </c>
      <c r="BT97" s="104" t="s">
        <v>86</v>
      </c>
      <c r="BV97" s="104" t="s">
        <v>80</v>
      </c>
      <c r="BW97" s="104" t="s">
        <v>94</v>
      </c>
      <c r="BX97" s="104" t="s">
        <v>5</v>
      </c>
      <c r="CL97" s="104" t="s">
        <v>1</v>
      </c>
      <c r="CM97" s="104" t="s">
        <v>88</v>
      </c>
    </row>
    <row r="98" spans="1:91" s="7" customFormat="1" ht="16.5" customHeight="1">
      <c r="A98" s="94" t="s">
        <v>82</v>
      </c>
      <c r="B98" s="95"/>
      <c r="C98" s="96"/>
      <c r="D98" s="278" t="s">
        <v>95</v>
      </c>
      <c r="E98" s="278"/>
      <c r="F98" s="278"/>
      <c r="G98" s="278"/>
      <c r="H98" s="278"/>
      <c r="I98" s="97"/>
      <c r="J98" s="278" t="s">
        <v>96</v>
      </c>
      <c r="K98" s="278"/>
      <c r="L98" s="278"/>
      <c r="M98" s="278"/>
      <c r="N98" s="278"/>
      <c r="O98" s="278"/>
      <c r="P98" s="278"/>
      <c r="Q98" s="278"/>
      <c r="R98" s="278"/>
      <c r="S98" s="278"/>
      <c r="T98" s="278"/>
      <c r="U98" s="278"/>
      <c r="V98" s="278"/>
      <c r="W98" s="278"/>
      <c r="X98" s="278"/>
      <c r="Y98" s="278"/>
      <c r="Z98" s="278"/>
      <c r="AA98" s="278"/>
      <c r="AB98" s="278"/>
      <c r="AC98" s="278"/>
      <c r="AD98" s="278"/>
      <c r="AE98" s="278"/>
      <c r="AF98" s="278"/>
      <c r="AG98" s="279">
        <f>'04 - Elektroinstalace'!J30</f>
        <v>0</v>
      </c>
      <c r="AH98" s="280"/>
      <c r="AI98" s="280"/>
      <c r="AJ98" s="280"/>
      <c r="AK98" s="280"/>
      <c r="AL98" s="280"/>
      <c r="AM98" s="280"/>
      <c r="AN98" s="279">
        <f t="shared" si="0"/>
        <v>0</v>
      </c>
      <c r="AO98" s="280"/>
      <c r="AP98" s="280"/>
      <c r="AQ98" s="98" t="s">
        <v>85</v>
      </c>
      <c r="AR98" s="99"/>
      <c r="AS98" s="100">
        <v>0</v>
      </c>
      <c r="AT98" s="101">
        <f t="shared" si="1"/>
        <v>0</v>
      </c>
      <c r="AU98" s="102">
        <f>'04 - Elektroinstalace'!P117</f>
        <v>0</v>
      </c>
      <c r="AV98" s="101">
        <f>'04 - Elektroinstalace'!J33</f>
        <v>0</v>
      </c>
      <c r="AW98" s="101">
        <f>'04 - Elektroinstalace'!J34</f>
        <v>0</v>
      </c>
      <c r="AX98" s="101">
        <f>'04 - Elektroinstalace'!J35</f>
        <v>0</v>
      </c>
      <c r="AY98" s="101">
        <f>'04 - Elektroinstalace'!J36</f>
        <v>0</v>
      </c>
      <c r="AZ98" s="101">
        <f>'04 - Elektroinstalace'!F33</f>
        <v>0</v>
      </c>
      <c r="BA98" s="101">
        <f>'04 - Elektroinstalace'!F34</f>
        <v>0</v>
      </c>
      <c r="BB98" s="101">
        <f>'04 - Elektroinstalace'!F35</f>
        <v>0</v>
      </c>
      <c r="BC98" s="101">
        <f>'04 - Elektroinstalace'!F36</f>
        <v>0</v>
      </c>
      <c r="BD98" s="103">
        <f>'04 - Elektroinstalace'!F37</f>
        <v>0</v>
      </c>
      <c r="BT98" s="104" t="s">
        <v>86</v>
      </c>
      <c r="BV98" s="104" t="s">
        <v>80</v>
      </c>
      <c r="BW98" s="104" t="s">
        <v>97</v>
      </c>
      <c r="BX98" s="104" t="s">
        <v>5</v>
      </c>
      <c r="CL98" s="104" t="s">
        <v>1</v>
      </c>
      <c r="CM98" s="104" t="s">
        <v>88</v>
      </c>
    </row>
    <row r="99" spans="1:91" s="7" customFormat="1" ht="16.5" customHeight="1">
      <c r="A99" s="94" t="s">
        <v>82</v>
      </c>
      <c r="B99" s="95"/>
      <c r="C99" s="96"/>
      <c r="D99" s="278" t="s">
        <v>98</v>
      </c>
      <c r="E99" s="278"/>
      <c r="F99" s="278"/>
      <c r="G99" s="278"/>
      <c r="H99" s="278"/>
      <c r="I99" s="97"/>
      <c r="J99" s="278" t="s">
        <v>99</v>
      </c>
      <c r="K99" s="278"/>
      <c r="L99" s="278"/>
      <c r="M99" s="278"/>
      <c r="N99" s="278"/>
      <c r="O99" s="278"/>
      <c r="P99" s="278"/>
      <c r="Q99" s="278"/>
      <c r="R99" s="278"/>
      <c r="S99" s="278"/>
      <c r="T99" s="278"/>
      <c r="U99" s="278"/>
      <c r="V99" s="278"/>
      <c r="W99" s="278"/>
      <c r="X99" s="278"/>
      <c r="Y99" s="278"/>
      <c r="Z99" s="278"/>
      <c r="AA99" s="278"/>
      <c r="AB99" s="278"/>
      <c r="AC99" s="278"/>
      <c r="AD99" s="278"/>
      <c r="AE99" s="278"/>
      <c r="AF99" s="278"/>
      <c r="AG99" s="279">
        <f>'05 - Technologie vestavby'!J30</f>
        <v>0</v>
      </c>
      <c r="AH99" s="280"/>
      <c r="AI99" s="280"/>
      <c r="AJ99" s="280"/>
      <c r="AK99" s="280"/>
      <c r="AL99" s="280"/>
      <c r="AM99" s="280"/>
      <c r="AN99" s="279">
        <f t="shared" si="0"/>
        <v>0</v>
      </c>
      <c r="AO99" s="280"/>
      <c r="AP99" s="280"/>
      <c r="AQ99" s="98" t="s">
        <v>85</v>
      </c>
      <c r="AR99" s="99"/>
      <c r="AS99" s="100">
        <v>0</v>
      </c>
      <c r="AT99" s="101">
        <f t="shared" si="1"/>
        <v>0</v>
      </c>
      <c r="AU99" s="102">
        <f>'05 - Technologie vestavby'!P124</f>
        <v>0</v>
      </c>
      <c r="AV99" s="101">
        <f>'05 - Technologie vestavby'!J33</f>
        <v>0</v>
      </c>
      <c r="AW99" s="101">
        <f>'05 - Technologie vestavby'!J34</f>
        <v>0</v>
      </c>
      <c r="AX99" s="101">
        <f>'05 - Technologie vestavby'!J35</f>
        <v>0</v>
      </c>
      <c r="AY99" s="101">
        <f>'05 - Technologie vestavby'!J36</f>
        <v>0</v>
      </c>
      <c r="AZ99" s="101">
        <f>'05 - Technologie vestavby'!F33</f>
        <v>0</v>
      </c>
      <c r="BA99" s="101">
        <f>'05 - Technologie vestavby'!F34</f>
        <v>0</v>
      </c>
      <c r="BB99" s="101">
        <f>'05 - Technologie vestavby'!F35</f>
        <v>0</v>
      </c>
      <c r="BC99" s="101">
        <f>'05 - Technologie vestavby'!F36</f>
        <v>0</v>
      </c>
      <c r="BD99" s="103">
        <f>'05 - Technologie vestavby'!F37</f>
        <v>0</v>
      </c>
      <c r="BT99" s="104" t="s">
        <v>86</v>
      </c>
      <c r="BV99" s="104" t="s">
        <v>80</v>
      </c>
      <c r="BW99" s="104" t="s">
        <v>100</v>
      </c>
      <c r="BX99" s="104" t="s">
        <v>5</v>
      </c>
      <c r="CL99" s="104" t="s">
        <v>1</v>
      </c>
      <c r="CM99" s="104" t="s">
        <v>88</v>
      </c>
    </row>
    <row r="100" spans="1:91" s="7" customFormat="1" ht="16.5" customHeight="1">
      <c r="A100" s="94" t="s">
        <v>82</v>
      </c>
      <c r="B100" s="95"/>
      <c r="C100" s="96"/>
      <c r="D100" s="278" t="s">
        <v>101</v>
      </c>
      <c r="E100" s="278"/>
      <c r="F100" s="278"/>
      <c r="G100" s="278"/>
      <c r="H100" s="278"/>
      <c r="I100" s="97"/>
      <c r="J100" s="278" t="s">
        <v>102</v>
      </c>
      <c r="K100" s="278"/>
      <c r="L100" s="278"/>
      <c r="M100" s="278"/>
      <c r="N100" s="278"/>
      <c r="O100" s="278"/>
      <c r="P100" s="278"/>
      <c r="Q100" s="278"/>
      <c r="R100" s="278"/>
      <c r="S100" s="278"/>
      <c r="T100" s="278"/>
      <c r="U100" s="278"/>
      <c r="V100" s="278"/>
      <c r="W100" s="278"/>
      <c r="X100" s="278"/>
      <c r="Y100" s="278"/>
      <c r="Z100" s="278"/>
      <c r="AA100" s="278"/>
      <c r="AB100" s="278"/>
      <c r="AC100" s="278"/>
      <c r="AD100" s="278"/>
      <c r="AE100" s="278"/>
      <c r="AF100" s="278"/>
      <c r="AG100" s="279">
        <f>'06 - Vedlejší náklady'!J30</f>
        <v>0</v>
      </c>
      <c r="AH100" s="280"/>
      <c r="AI100" s="280"/>
      <c r="AJ100" s="280"/>
      <c r="AK100" s="280"/>
      <c r="AL100" s="280"/>
      <c r="AM100" s="280"/>
      <c r="AN100" s="279">
        <f t="shared" si="0"/>
        <v>0</v>
      </c>
      <c r="AO100" s="280"/>
      <c r="AP100" s="280"/>
      <c r="AQ100" s="98" t="s">
        <v>85</v>
      </c>
      <c r="AR100" s="99"/>
      <c r="AS100" s="105">
        <v>0</v>
      </c>
      <c r="AT100" s="106">
        <f t="shared" si="1"/>
        <v>0</v>
      </c>
      <c r="AU100" s="107">
        <f>'06 - Vedlejší náklady'!P121</f>
        <v>0</v>
      </c>
      <c r="AV100" s="106">
        <f>'06 - Vedlejší náklady'!J33</f>
        <v>0</v>
      </c>
      <c r="AW100" s="106">
        <f>'06 - Vedlejší náklady'!J34</f>
        <v>0</v>
      </c>
      <c r="AX100" s="106">
        <f>'06 - Vedlejší náklady'!J35</f>
        <v>0</v>
      </c>
      <c r="AY100" s="106">
        <f>'06 - Vedlejší náklady'!J36</f>
        <v>0</v>
      </c>
      <c r="AZ100" s="106">
        <f>'06 - Vedlejší náklady'!F33</f>
        <v>0</v>
      </c>
      <c r="BA100" s="106">
        <f>'06 - Vedlejší náklady'!F34</f>
        <v>0</v>
      </c>
      <c r="BB100" s="106">
        <f>'06 - Vedlejší náklady'!F35</f>
        <v>0</v>
      </c>
      <c r="BC100" s="106">
        <f>'06 - Vedlejší náklady'!F36</f>
        <v>0</v>
      </c>
      <c r="BD100" s="108">
        <f>'06 - Vedlejší náklady'!F37</f>
        <v>0</v>
      </c>
      <c r="BT100" s="104" t="s">
        <v>86</v>
      </c>
      <c r="BV100" s="104" t="s">
        <v>80</v>
      </c>
      <c r="BW100" s="104" t="s">
        <v>103</v>
      </c>
      <c r="BX100" s="104" t="s">
        <v>5</v>
      </c>
      <c r="CL100" s="104" t="s">
        <v>1</v>
      </c>
      <c r="CM100" s="104" t="s">
        <v>88</v>
      </c>
    </row>
    <row r="101" spans="1:91" s="2" customFormat="1" ht="30" customHeight="1">
      <c r="A101" s="35"/>
      <c r="B101" s="36"/>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40"/>
      <c r="AS101" s="35"/>
      <c r="AT101" s="35"/>
      <c r="AU101" s="35"/>
      <c r="AV101" s="35"/>
      <c r="AW101" s="35"/>
      <c r="AX101" s="35"/>
      <c r="AY101" s="35"/>
      <c r="AZ101" s="35"/>
      <c r="BA101" s="35"/>
      <c r="BB101" s="35"/>
      <c r="BC101" s="35"/>
      <c r="BD101" s="35"/>
      <c r="BE101" s="35"/>
    </row>
    <row r="102" spans="1:91" s="2" customFormat="1" ht="6.95" customHeight="1">
      <c r="A102" s="35"/>
      <c r="B102" s="55"/>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40"/>
      <c r="AS102" s="35"/>
      <c r="AT102" s="35"/>
      <c r="AU102" s="35"/>
      <c r="AV102" s="35"/>
      <c r="AW102" s="35"/>
      <c r="AX102" s="35"/>
      <c r="AY102" s="35"/>
      <c r="AZ102" s="35"/>
      <c r="BA102" s="35"/>
      <c r="BB102" s="35"/>
      <c r="BC102" s="35"/>
      <c r="BD102" s="35"/>
      <c r="BE102" s="35"/>
    </row>
  </sheetData>
  <sheetProtection algorithmName="SHA-512" hashValue="NUMA1IuKez8uJd0/ev7vfMs+7sV4Kp6gnZ2pLELrI/tltfXqvZzkwp71H57rOvvi+YaGY9FlnYaToaYgXU1K6A==" saltValue="P8nWZ2EXmE3hkUHCz7vMIs8BRu4kg1LXmUpPVrc9Y7QqUwz6WZQ7rh5d3nWVU5cyIPWo/j6fB8Kev+YD54Deow=="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G94:AM94"/>
    <mergeCell ref="AN94:AP94"/>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1 - Úprava čistých prost...'!C2" display="/" xr:uid="{00000000-0004-0000-0000-000000000000}"/>
    <hyperlink ref="A96" location="'02 - Zdravotní technická ...'!C2" display="/" xr:uid="{00000000-0004-0000-0000-000001000000}"/>
    <hyperlink ref="A97" location="'03 - Vzduchotechnika'!C2" display="/" xr:uid="{00000000-0004-0000-0000-000002000000}"/>
    <hyperlink ref="A98" location="'04 - Elektroinstalace'!C2" display="/" xr:uid="{00000000-0004-0000-0000-000003000000}"/>
    <hyperlink ref="A99" location="'05 - Technologie vestavby'!C2" display="/" xr:uid="{00000000-0004-0000-0000-000004000000}"/>
    <hyperlink ref="A100" location="'06 - Vedlejší náklady'!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9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87</v>
      </c>
    </row>
    <row r="3" spans="1:46" s="1" customFormat="1" ht="6.95" customHeight="1">
      <c r="B3" s="109"/>
      <c r="C3" s="110"/>
      <c r="D3" s="110"/>
      <c r="E3" s="110"/>
      <c r="F3" s="110"/>
      <c r="G3" s="110"/>
      <c r="H3" s="110"/>
      <c r="I3" s="110"/>
      <c r="J3" s="110"/>
      <c r="K3" s="110"/>
      <c r="L3" s="21"/>
      <c r="AT3" s="18" t="s">
        <v>88</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26.25" customHeight="1">
      <c r="B7" s="21"/>
      <c r="E7" s="303" t="str">
        <f>'Rekapitulace stavby'!K6</f>
        <v>Úprava čistých prostor přípravy Radiofarmak, Nemocnice Nové Město na Moravě</v>
      </c>
      <c r="F7" s="304"/>
      <c r="G7" s="304"/>
      <c r="H7" s="304"/>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106</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17. 1. 2022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107</v>
      </c>
      <c r="F15" s="35"/>
      <c r="G15" s="35"/>
      <c r="H15" s="35"/>
      <c r="I15" s="113" t="s">
        <v>28</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29</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31</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28</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34</v>
      </c>
      <c r="E23" s="35"/>
      <c r="F23" s="35"/>
      <c r="G23" s="35"/>
      <c r="H23" s="35"/>
      <c r="I23" s="113" t="s">
        <v>25</v>
      </c>
      <c r="J23" s="114" t="s">
        <v>35</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28</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35"/>
      <c r="J30" s="121">
        <f>ROUND(J132,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2" t="s">
        <v>39</v>
      </c>
      <c r="J32" s="122" t="s">
        <v>41</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42</v>
      </c>
      <c r="E33" s="113" t="s">
        <v>43</v>
      </c>
      <c r="F33" s="124">
        <f>ROUND((SUM(BE132:BE589)),  2)</f>
        <v>0</v>
      </c>
      <c r="G33" s="35"/>
      <c r="H33" s="35"/>
      <c r="I33" s="125">
        <v>0.21</v>
      </c>
      <c r="J33" s="124">
        <f>ROUND(((SUM(BE132:BE589))*I33),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44</v>
      </c>
      <c r="F34" s="124">
        <f>ROUND((SUM(BF132:BF589)),  2)</f>
        <v>0</v>
      </c>
      <c r="G34" s="35"/>
      <c r="H34" s="35"/>
      <c r="I34" s="125">
        <v>0.15</v>
      </c>
      <c r="J34" s="124">
        <f>ROUND(((SUM(BF132:BF589))*I34),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45</v>
      </c>
      <c r="F35" s="124">
        <f>ROUND((SUM(BG132:BG589)),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46</v>
      </c>
      <c r="F36" s="124">
        <f>ROUND((SUM(BH132:BH589)),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47</v>
      </c>
      <c r="F37" s="124">
        <f>ROUND((SUM(BI132:BI589)),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48</v>
      </c>
      <c r="E39" s="128"/>
      <c r="F39" s="128"/>
      <c r="G39" s="129" t="s">
        <v>49</v>
      </c>
      <c r="H39" s="130" t="s">
        <v>50</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51</v>
      </c>
      <c r="E50" s="134"/>
      <c r="F50" s="134"/>
      <c r="G50" s="133" t="s">
        <v>52</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53</v>
      </c>
      <c r="E61" s="136"/>
      <c r="F61" s="137" t="s">
        <v>54</v>
      </c>
      <c r="G61" s="135" t="s">
        <v>53</v>
      </c>
      <c r="H61" s="136"/>
      <c r="I61" s="136"/>
      <c r="J61" s="138" t="s">
        <v>54</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55</v>
      </c>
      <c r="E65" s="139"/>
      <c r="F65" s="139"/>
      <c r="G65" s="133" t="s">
        <v>56</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53</v>
      </c>
      <c r="E76" s="136"/>
      <c r="F76" s="137" t="s">
        <v>54</v>
      </c>
      <c r="G76" s="135" t="s">
        <v>53</v>
      </c>
      <c r="H76" s="136"/>
      <c r="I76" s="136"/>
      <c r="J76" s="138" t="s">
        <v>54</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108</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26.25" customHeight="1">
      <c r="A85" s="35"/>
      <c r="B85" s="36"/>
      <c r="C85" s="37"/>
      <c r="D85" s="37"/>
      <c r="E85" s="310" t="str">
        <f>E7</f>
        <v>Úprava čistých prostor přípravy Radiofarmak, Nemocnice Nové Město na Moravě</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01 - Úprava čistých prost...</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Nové Město na Moravě</v>
      </c>
      <c r="G89" s="37"/>
      <c r="H89" s="37"/>
      <c r="I89" s="30" t="s">
        <v>22</v>
      </c>
      <c r="J89" s="67" t="str">
        <f>IF(J12="","",J12)</f>
        <v>17. 1. 2022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ATELIER H1 &amp; ATELIER HÁJEK s.r.o., Jižní 870/0</v>
      </c>
      <c r="G91" s="37"/>
      <c r="H91" s="37"/>
      <c r="I91" s="30" t="s">
        <v>31</v>
      </c>
      <c r="J91" s="33" t="str">
        <f>E21</f>
        <v xml:space="preserve"> </v>
      </c>
      <c r="K91" s="37"/>
      <c r="L91" s="52"/>
      <c r="S91" s="35"/>
      <c r="T91" s="35"/>
      <c r="U91" s="35"/>
      <c r="V91" s="35"/>
      <c r="W91" s="35"/>
      <c r="X91" s="35"/>
      <c r="Y91" s="35"/>
      <c r="Z91" s="35"/>
      <c r="AA91" s="35"/>
      <c r="AB91" s="35"/>
      <c r="AC91" s="35"/>
      <c r="AD91" s="35"/>
      <c r="AE91" s="35"/>
    </row>
    <row r="92" spans="1:47" s="2" customFormat="1" ht="25.7" customHeight="1">
      <c r="A92" s="35"/>
      <c r="B92" s="36"/>
      <c r="C92" s="30" t="s">
        <v>29</v>
      </c>
      <c r="D92" s="37"/>
      <c r="E92" s="37"/>
      <c r="F92" s="28" t="str">
        <f>IF(E18="","",E18)</f>
        <v>Vyplň údaj</v>
      </c>
      <c r="G92" s="37"/>
      <c r="H92" s="37"/>
      <c r="I92" s="30" t="s">
        <v>34</v>
      </c>
      <c r="J92" s="33" t="str">
        <f>E24</f>
        <v>A.D.S. Rokycany s.r.o.</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109</v>
      </c>
      <c r="D94" s="145"/>
      <c r="E94" s="145"/>
      <c r="F94" s="145"/>
      <c r="G94" s="145"/>
      <c r="H94" s="145"/>
      <c r="I94" s="145"/>
      <c r="J94" s="146" t="s">
        <v>110</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111</v>
      </c>
      <c r="D96" s="37"/>
      <c r="E96" s="37"/>
      <c r="F96" s="37"/>
      <c r="G96" s="37"/>
      <c r="H96" s="37"/>
      <c r="I96" s="37"/>
      <c r="J96" s="85">
        <f>J132</f>
        <v>0</v>
      </c>
      <c r="K96" s="37"/>
      <c r="L96" s="52"/>
      <c r="S96" s="35"/>
      <c r="T96" s="35"/>
      <c r="U96" s="35"/>
      <c r="V96" s="35"/>
      <c r="W96" s="35"/>
      <c r="X96" s="35"/>
      <c r="Y96" s="35"/>
      <c r="Z96" s="35"/>
      <c r="AA96" s="35"/>
      <c r="AB96" s="35"/>
      <c r="AC96" s="35"/>
      <c r="AD96" s="35"/>
      <c r="AE96" s="35"/>
      <c r="AU96" s="18" t="s">
        <v>112</v>
      </c>
    </row>
    <row r="97" spans="2:12" s="9" customFormat="1" ht="24.95" customHeight="1">
      <c r="B97" s="148"/>
      <c r="C97" s="149"/>
      <c r="D97" s="150" t="s">
        <v>113</v>
      </c>
      <c r="E97" s="151"/>
      <c r="F97" s="151"/>
      <c r="G97" s="151"/>
      <c r="H97" s="151"/>
      <c r="I97" s="151"/>
      <c r="J97" s="152">
        <f>J133</f>
        <v>0</v>
      </c>
      <c r="K97" s="149"/>
      <c r="L97" s="153"/>
    </row>
    <row r="98" spans="2:12" s="10" customFormat="1" ht="19.899999999999999" customHeight="1">
      <c r="B98" s="154"/>
      <c r="C98" s="155"/>
      <c r="D98" s="156" t="s">
        <v>114</v>
      </c>
      <c r="E98" s="157"/>
      <c r="F98" s="157"/>
      <c r="G98" s="157"/>
      <c r="H98" s="157"/>
      <c r="I98" s="157"/>
      <c r="J98" s="158">
        <f>J134</f>
        <v>0</v>
      </c>
      <c r="K98" s="155"/>
      <c r="L98" s="159"/>
    </row>
    <row r="99" spans="2:12" s="10" customFormat="1" ht="19.899999999999999" customHeight="1">
      <c r="B99" s="154"/>
      <c r="C99" s="155"/>
      <c r="D99" s="156" t="s">
        <v>115</v>
      </c>
      <c r="E99" s="157"/>
      <c r="F99" s="157"/>
      <c r="G99" s="157"/>
      <c r="H99" s="157"/>
      <c r="I99" s="157"/>
      <c r="J99" s="158">
        <f>J167</f>
        <v>0</v>
      </c>
      <c r="K99" s="155"/>
      <c r="L99" s="159"/>
    </row>
    <row r="100" spans="2:12" s="10" customFormat="1" ht="19.899999999999999" customHeight="1">
      <c r="B100" s="154"/>
      <c r="C100" s="155"/>
      <c r="D100" s="156" t="s">
        <v>116</v>
      </c>
      <c r="E100" s="157"/>
      <c r="F100" s="157"/>
      <c r="G100" s="157"/>
      <c r="H100" s="157"/>
      <c r="I100" s="157"/>
      <c r="J100" s="158">
        <f>J204</f>
        <v>0</v>
      </c>
      <c r="K100" s="155"/>
      <c r="L100" s="159"/>
    </row>
    <row r="101" spans="2:12" s="10" customFormat="1" ht="19.899999999999999" customHeight="1">
      <c r="B101" s="154"/>
      <c r="C101" s="155"/>
      <c r="D101" s="156" t="s">
        <v>117</v>
      </c>
      <c r="E101" s="157"/>
      <c r="F101" s="157"/>
      <c r="G101" s="157"/>
      <c r="H101" s="157"/>
      <c r="I101" s="157"/>
      <c r="J101" s="158">
        <f>J248</f>
        <v>0</v>
      </c>
      <c r="K101" s="155"/>
      <c r="L101" s="159"/>
    </row>
    <row r="102" spans="2:12" s="9" customFormat="1" ht="24.95" customHeight="1">
      <c r="B102" s="148"/>
      <c r="C102" s="149"/>
      <c r="D102" s="150" t="s">
        <v>118</v>
      </c>
      <c r="E102" s="151"/>
      <c r="F102" s="151"/>
      <c r="G102" s="151"/>
      <c r="H102" s="151"/>
      <c r="I102" s="151"/>
      <c r="J102" s="152">
        <f>J255</f>
        <v>0</v>
      </c>
      <c r="K102" s="149"/>
      <c r="L102" s="153"/>
    </row>
    <row r="103" spans="2:12" s="10" customFormat="1" ht="19.899999999999999" customHeight="1">
      <c r="B103" s="154"/>
      <c r="C103" s="155"/>
      <c r="D103" s="156" t="s">
        <v>119</v>
      </c>
      <c r="E103" s="157"/>
      <c r="F103" s="157"/>
      <c r="G103" s="157"/>
      <c r="H103" s="157"/>
      <c r="I103" s="157"/>
      <c r="J103" s="158">
        <f>J256</f>
        <v>0</v>
      </c>
      <c r="K103" s="155"/>
      <c r="L103" s="159"/>
    </row>
    <row r="104" spans="2:12" s="10" customFormat="1" ht="19.899999999999999" customHeight="1">
      <c r="B104" s="154"/>
      <c r="C104" s="155"/>
      <c r="D104" s="156" t="s">
        <v>120</v>
      </c>
      <c r="E104" s="157"/>
      <c r="F104" s="157"/>
      <c r="G104" s="157"/>
      <c r="H104" s="157"/>
      <c r="I104" s="157"/>
      <c r="J104" s="158">
        <f>J270</f>
        <v>0</v>
      </c>
      <c r="K104" s="155"/>
      <c r="L104" s="159"/>
    </row>
    <row r="105" spans="2:12" s="10" customFormat="1" ht="19.899999999999999" customHeight="1">
      <c r="B105" s="154"/>
      <c r="C105" s="155"/>
      <c r="D105" s="156" t="s">
        <v>121</v>
      </c>
      <c r="E105" s="157"/>
      <c r="F105" s="157"/>
      <c r="G105" s="157"/>
      <c r="H105" s="157"/>
      <c r="I105" s="157"/>
      <c r="J105" s="158">
        <f>J277</f>
        <v>0</v>
      </c>
      <c r="K105" s="155"/>
      <c r="L105" s="159"/>
    </row>
    <row r="106" spans="2:12" s="10" customFormat="1" ht="19.899999999999999" customHeight="1">
      <c r="B106" s="154"/>
      <c r="C106" s="155"/>
      <c r="D106" s="156" t="s">
        <v>122</v>
      </c>
      <c r="E106" s="157"/>
      <c r="F106" s="157"/>
      <c r="G106" s="157"/>
      <c r="H106" s="157"/>
      <c r="I106" s="157"/>
      <c r="J106" s="158">
        <f>J288</f>
        <v>0</v>
      </c>
      <c r="K106" s="155"/>
      <c r="L106" s="159"/>
    </row>
    <row r="107" spans="2:12" s="10" customFormat="1" ht="19.899999999999999" customHeight="1">
      <c r="B107" s="154"/>
      <c r="C107" s="155"/>
      <c r="D107" s="156" t="s">
        <v>123</v>
      </c>
      <c r="E107" s="157"/>
      <c r="F107" s="157"/>
      <c r="G107" s="157"/>
      <c r="H107" s="157"/>
      <c r="I107" s="157"/>
      <c r="J107" s="158">
        <f>J293</f>
        <v>0</v>
      </c>
      <c r="K107" s="155"/>
      <c r="L107" s="159"/>
    </row>
    <row r="108" spans="2:12" s="10" customFormat="1" ht="19.899999999999999" customHeight="1">
      <c r="B108" s="154"/>
      <c r="C108" s="155"/>
      <c r="D108" s="156" t="s">
        <v>124</v>
      </c>
      <c r="E108" s="157"/>
      <c r="F108" s="157"/>
      <c r="G108" s="157"/>
      <c r="H108" s="157"/>
      <c r="I108" s="157"/>
      <c r="J108" s="158">
        <f>J322</f>
        <v>0</v>
      </c>
      <c r="K108" s="155"/>
      <c r="L108" s="159"/>
    </row>
    <row r="109" spans="2:12" s="10" customFormat="1" ht="19.899999999999999" customHeight="1">
      <c r="B109" s="154"/>
      <c r="C109" s="155"/>
      <c r="D109" s="156" t="s">
        <v>125</v>
      </c>
      <c r="E109" s="157"/>
      <c r="F109" s="157"/>
      <c r="G109" s="157"/>
      <c r="H109" s="157"/>
      <c r="I109" s="157"/>
      <c r="J109" s="158">
        <f>J343</f>
        <v>0</v>
      </c>
      <c r="K109" s="155"/>
      <c r="L109" s="159"/>
    </row>
    <row r="110" spans="2:12" s="10" customFormat="1" ht="19.899999999999999" customHeight="1">
      <c r="B110" s="154"/>
      <c r="C110" s="155"/>
      <c r="D110" s="156" t="s">
        <v>126</v>
      </c>
      <c r="E110" s="157"/>
      <c r="F110" s="157"/>
      <c r="G110" s="157"/>
      <c r="H110" s="157"/>
      <c r="I110" s="157"/>
      <c r="J110" s="158">
        <f>J404</f>
        <v>0</v>
      </c>
      <c r="K110" s="155"/>
      <c r="L110" s="159"/>
    </row>
    <row r="111" spans="2:12" s="10" customFormat="1" ht="19.899999999999999" customHeight="1">
      <c r="B111" s="154"/>
      <c r="C111" s="155"/>
      <c r="D111" s="156" t="s">
        <v>127</v>
      </c>
      <c r="E111" s="157"/>
      <c r="F111" s="157"/>
      <c r="G111" s="157"/>
      <c r="H111" s="157"/>
      <c r="I111" s="157"/>
      <c r="J111" s="158">
        <f>J471</f>
        <v>0</v>
      </c>
      <c r="K111" s="155"/>
      <c r="L111" s="159"/>
    </row>
    <row r="112" spans="2:12" s="10" customFormat="1" ht="19.899999999999999" customHeight="1">
      <c r="B112" s="154"/>
      <c r="C112" s="155"/>
      <c r="D112" s="156" t="s">
        <v>128</v>
      </c>
      <c r="E112" s="157"/>
      <c r="F112" s="157"/>
      <c r="G112" s="157"/>
      <c r="H112" s="157"/>
      <c r="I112" s="157"/>
      <c r="J112" s="158">
        <f>J529</f>
        <v>0</v>
      </c>
      <c r="K112" s="155"/>
      <c r="L112" s="159"/>
    </row>
    <row r="113" spans="1:31" s="2" customFormat="1" ht="21.7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31" s="2" customFormat="1" ht="6.95" customHeight="1">
      <c r="A114" s="35"/>
      <c r="B114" s="55"/>
      <c r="C114" s="56"/>
      <c r="D114" s="56"/>
      <c r="E114" s="56"/>
      <c r="F114" s="56"/>
      <c r="G114" s="56"/>
      <c r="H114" s="56"/>
      <c r="I114" s="56"/>
      <c r="J114" s="56"/>
      <c r="K114" s="56"/>
      <c r="L114" s="52"/>
      <c r="S114" s="35"/>
      <c r="T114" s="35"/>
      <c r="U114" s="35"/>
      <c r="V114" s="35"/>
      <c r="W114" s="35"/>
      <c r="X114" s="35"/>
      <c r="Y114" s="35"/>
      <c r="Z114" s="35"/>
      <c r="AA114" s="35"/>
      <c r="AB114" s="35"/>
      <c r="AC114" s="35"/>
      <c r="AD114" s="35"/>
      <c r="AE114" s="35"/>
    </row>
    <row r="118" spans="1:31" s="2" customFormat="1" ht="6.95" customHeight="1">
      <c r="A118" s="35"/>
      <c r="B118" s="57"/>
      <c r="C118" s="58"/>
      <c r="D118" s="58"/>
      <c r="E118" s="58"/>
      <c r="F118" s="58"/>
      <c r="G118" s="58"/>
      <c r="H118" s="58"/>
      <c r="I118" s="58"/>
      <c r="J118" s="58"/>
      <c r="K118" s="58"/>
      <c r="L118" s="52"/>
      <c r="S118" s="35"/>
      <c r="T118" s="35"/>
      <c r="U118" s="35"/>
      <c r="V118" s="35"/>
      <c r="W118" s="35"/>
      <c r="X118" s="35"/>
      <c r="Y118" s="35"/>
      <c r="Z118" s="35"/>
      <c r="AA118" s="35"/>
      <c r="AB118" s="35"/>
      <c r="AC118" s="35"/>
      <c r="AD118" s="35"/>
      <c r="AE118" s="35"/>
    </row>
    <row r="119" spans="1:31" s="2" customFormat="1" ht="24.95" customHeight="1">
      <c r="A119" s="35"/>
      <c r="B119" s="36"/>
      <c r="C119" s="24" t="s">
        <v>129</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31" s="2" customFormat="1" ht="6.9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31" s="2" customFormat="1" ht="12" customHeight="1">
      <c r="A121" s="35"/>
      <c r="B121" s="36"/>
      <c r="C121" s="30" t="s">
        <v>16</v>
      </c>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31" s="2" customFormat="1" ht="26.25" customHeight="1">
      <c r="A122" s="35"/>
      <c r="B122" s="36"/>
      <c r="C122" s="37"/>
      <c r="D122" s="37"/>
      <c r="E122" s="310" t="str">
        <f>E7</f>
        <v>Úprava čistých prostor přípravy Radiofarmak, Nemocnice Nové Město na Moravě</v>
      </c>
      <c r="F122" s="311"/>
      <c r="G122" s="311"/>
      <c r="H122" s="311"/>
      <c r="I122" s="37"/>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105</v>
      </c>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31" s="2" customFormat="1" ht="16.5" customHeight="1">
      <c r="A124" s="35"/>
      <c r="B124" s="36"/>
      <c r="C124" s="37"/>
      <c r="D124" s="37"/>
      <c r="E124" s="262" t="str">
        <f>E9</f>
        <v>01 - Úprava čistých prost...</v>
      </c>
      <c r="F124" s="312"/>
      <c r="G124" s="312"/>
      <c r="H124" s="312"/>
      <c r="I124" s="37"/>
      <c r="J124" s="37"/>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30" t="s">
        <v>20</v>
      </c>
      <c r="D126" s="37"/>
      <c r="E126" s="37"/>
      <c r="F126" s="28" t="str">
        <f>F12</f>
        <v>Nové Město na Moravě</v>
      </c>
      <c r="G126" s="37"/>
      <c r="H126" s="37"/>
      <c r="I126" s="30" t="s">
        <v>22</v>
      </c>
      <c r="J126" s="67" t="str">
        <f>IF(J12="","",J12)</f>
        <v>17. 1. 2022</v>
      </c>
      <c r="K126" s="37"/>
      <c r="L126" s="52"/>
      <c r="S126" s="35"/>
      <c r="T126" s="35"/>
      <c r="U126" s="35"/>
      <c r="V126" s="35"/>
      <c r="W126" s="35"/>
      <c r="X126" s="35"/>
      <c r="Y126" s="35"/>
      <c r="Z126" s="35"/>
      <c r="AA126" s="35"/>
      <c r="AB126" s="35"/>
      <c r="AC126" s="35"/>
      <c r="AD126" s="35"/>
      <c r="AE126" s="35"/>
    </row>
    <row r="127" spans="1:31" s="2" customFormat="1" ht="6.95" customHeight="1">
      <c r="A127" s="35"/>
      <c r="B127" s="36"/>
      <c r="C127" s="37"/>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2" customFormat="1" ht="15.2" customHeight="1">
      <c r="A128" s="35"/>
      <c r="B128" s="36"/>
      <c r="C128" s="30" t="s">
        <v>24</v>
      </c>
      <c r="D128" s="37"/>
      <c r="E128" s="37"/>
      <c r="F128" s="28" t="str">
        <f>E15</f>
        <v>ATELIER H1 &amp; ATELIER HÁJEK s.r.o., Jižní 870/0</v>
      </c>
      <c r="G128" s="37"/>
      <c r="H128" s="37"/>
      <c r="I128" s="30" t="s">
        <v>31</v>
      </c>
      <c r="J128" s="33" t="str">
        <f>E21</f>
        <v xml:space="preserve"> </v>
      </c>
      <c r="K128" s="37"/>
      <c r="L128" s="52"/>
      <c r="S128" s="35"/>
      <c r="T128" s="35"/>
      <c r="U128" s="35"/>
      <c r="V128" s="35"/>
      <c r="W128" s="35"/>
      <c r="X128" s="35"/>
      <c r="Y128" s="35"/>
      <c r="Z128" s="35"/>
      <c r="AA128" s="35"/>
      <c r="AB128" s="35"/>
      <c r="AC128" s="35"/>
      <c r="AD128" s="35"/>
      <c r="AE128" s="35"/>
    </row>
    <row r="129" spans="1:65" s="2" customFormat="1" ht="25.7" customHeight="1">
      <c r="A129" s="35"/>
      <c r="B129" s="36"/>
      <c r="C129" s="30" t="s">
        <v>29</v>
      </c>
      <c r="D129" s="37"/>
      <c r="E129" s="37"/>
      <c r="F129" s="28" t="str">
        <f>IF(E18="","",E18)</f>
        <v>Vyplň údaj</v>
      </c>
      <c r="G129" s="37"/>
      <c r="H129" s="37"/>
      <c r="I129" s="30" t="s">
        <v>34</v>
      </c>
      <c r="J129" s="33" t="str">
        <f>E24</f>
        <v>A.D.S. Rokycany s.r.o.</v>
      </c>
      <c r="K129" s="37"/>
      <c r="L129" s="52"/>
      <c r="S129" s="35"/>
      <c r="T129" s="35"/>
      <c r="U129" s="35"/>
      <c r="V129" s="35"/>
      <c r="W129" s="35"/>
      <c r="X129" s="35"/>
      <c r="Y129" s="35"/>
      <c r="Z129" s="35"/>
      <c r="AA129" s="35"/>
      <c r="AB129" s="35"/>
      <c r="AC129" s="35"/>
      <c r="AD129" s="35"/>
      <c r="AE129" s="35"/>
    </row>
    <row r="130" spans="1:65" s="2" customFormat="1" ht="10.35" customHeight="1">
      <c r="A130" s="35"/>
      <c r="B130" s="36"/>
      <c r="C130" s="37"/>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5" s="11" customFormat="1" ht="29.25" customHeight="1">
      <c r="A131" s="160"/>
      <c r="B131" s="161"/>
      <c r="C131" s="162" t="s">
        <v>130</v>
      </c>
      <c r="D131" s="163" t="s">
        <v>63</v>
      </c>
      <c r="E131" s="163" t="s">
        <v>59</v>
      </c>
      <c r="F131" s="163" t="s">
        <v>60</v>
      </c>
      <c r="G131" s="163" t="s">
        <v>131</v>
      </c>
      <c r="H131" s="163" t="s">
        <v>132</v>
      </c>
      <c r="I131" s="163" t="s">
        <v>133</v>
      </c>
      <c r="J131" s="163" t="s">
        <v>110</v>
      </c>
      <c r="K131" s="164" t="s">
        <v>134</v>
      </c>
      <c r="L131" s="165"/>
      <c r="M131" s="76" t="s">
        <v>1</v>
      </c>
      <c r="N131" s="77" t="s">
        <v>42</v>
      </c>
      <c r="O131" s="77" t="s">
        <v>135</v>
      </c>
      <c r="P131" s="77" t="s">
        <v>136</v>
      </c>
      <c r="Q131" s="77" t="s">
        <v>137</v>
      </c>
      <c r="R131" s="77" t="s">
        <v>138</v>
      </c>
      <c r="S131" s="77" t="s">
        <v>139</v>
      </c>
      <c r="T131" s="78" t="s">
        <v>140</v>
      </c>
      <c r="U131" s="160"/>
      <c r="V131" s="160"/>
      <c r="W131" s="160"/>
      <c r="X131" s="160"/>
      <c r="Y131" s="160"/>
      <c r="Z131" s="160"/>
      <c r="AA131" s="160"/>
      <c r="AB131" s="160"/>
      <c r="AC131" s="160"/>
      <c r="AD131" s="160"/>
      <c r="AE131" s="160"/>
    </row>
    <row r="132" spans="1:65" s="2" customFormat="1" ht="22.9" customHeight="1">
      <c r="A132" s="35"/>
      <c r="B132" s="36"/>
      <c r="C132" s="83" t="s">
        <v>141</v>
      </c>
      <c r="D132" s="37"/>
      <c r="E132" s="37"/>
      <c r="F132" s="37"/>
      <c r="G132" s="37"/>
      <c r="H132" s="37"/>
      <c r="I132" s="37"/>
      <c r="J132" s="166">
        <f>BK132</f>
        <v>0</v>
      </c>
      <c r="K132" s="37"/>
      <c r="L132" s="40"/>
      <c r="M132" s="79"/>
      <c r="N132" s="167"/>
      <c r="O132" s="80"/>
      <c r="P132" s="168">
        <f>P133+P255</f>
        <v>0</v>
      </c>
      <c r="Q132" s="80"/>
      <c r="R132" s="168">
        <f>R133+R255</f>
        <v>0</v>
      </c>
      <c r="S132" s="80"/>
      <c r="T132" s="169">
        <f>T133+T255</f>
        <v>0</v>
      </c>
      <c r="U132" s="35"/>
      <c r="V132" s="35"/>
      <c r="W132" s="35"/>
      <c r="X132" s="35"/>
      <c r="Y132" s="35"/>
      <c r="Z132" s="35"/>
      <c r="AA132" s="35"/>
      <c r="AB132" s="35"/>
      <c r="AC132" s="35"/>
      <c r="AD132" s="35"/>
      <c r="AE132" s="35"/>
      <c r="AT132" s="18" t="s">
        <v>77</v>
      </c>
      <c r="AU132" s="18" t="s">
        <v>112</v>
      </c>
      <c r="BK132" s="170">
        <f>BK133+BK255</f>
        <v>0</v>
      </c>
    </row>
    <row r="133" spans="1:65" s="12" customFormat="1" ht="25.9" customHeight="1">
      <c r="B133" s="171"/>
      <c r="C133" s="172"/>
      <c r="D133" s="173" t="s">
        <v>77</v>
      </c>
      <c r="E133" s="174" t="s">
        <v>142</v>
      </c>
      <c r="F133" s="174" t="s">
        <v>143</v>
      </c>
      <c r="G133" s="172"/>
      <c r="H133" s="172"/>
      <c r="I133" s="175"/>
      <c r="J133" s="176">
        <f>BK133</f>
        <v>0</v>
      </c>
      <c r="K133" s="172"/>
      <c r="L133" s="177"/>
      <c r="M133" s="178"/>
      <c r="N133" s="179"/>
      <c r="O133" s="179"/>
      <c r="P133" s="180">
        <f>P134+P167+P204+P248</f>
        <v>0</v>
      </c>
      <c r="Q133" s="179"/>
      <c r="R133" s="180">
        <f>R134+R167+R204+R248</f>
        <v>0</v>
      </c>
      <c r="S133" s="179"/>
      <c r="T133" s="181">
        <f>T134+T167+T204+T248</f>
        <v>0</v>
      </c>
      <c r="AR133" s="182" t="s">
        <v>86</v>
      </c>
      <c r="AT133" s="183" t="s">
        <v>77</v>
      </c>
      <c r="AU133" s="183" t="s">
        <v>78</v>
      </c>
      <c r="AY133" s="182" t="s">
        <v>144</v>
      </c>
      <c r="BK133" s="184">
        <f>BK134+BK167+BK204+BK248</f>
        <v>0</v>
      </c>
    </row>
    <row r="134" spans="1:65" s="12" customFormat="1" ht="22.9" customHeight="1">
      <c r="B134" s="171"/>
      <c r="C134" s="172"/>
      <c r="D134" s="173" t="s">
        <v>77</v>
      </c>
      <c r="E134" s="185" t="s">
        <v>145</v>
      </c>
      <c r="F134" s="185" t="s">
        <v>146</v>
      </c>
      <c r="G134" s="172"/>
      <c r="H134" s="172"/>
      <c r="I134" s="175"/>
      <c r="J134" s="186">
        <f>BK134</f>
        <v>0</v>
      </c>
      <c r="K134" s="172"/>
      <c r="L134" s="177"/>
      <c r="M134" s="178"/>
      <c r="N134" s="179"/>
      <c r="O134" s="179"/>
      <c r="P134" s="180">
        <f>SUM(P135:P166)</f>
        <v>0</v>
      </c>
      <c r="Q134" s="179"/>
      <c r="R134" s="180">
        <f>SUM(R135:R166)</f>
        <v>0</v>
      </c>
      <c r="S134" s="179"/>
      <c r="T134" s="181">
        <f>SUM(T135:T166)</f>
        <v>0</v>
      </c>
      <c r="AR134" s="182" t="s">
        <v>86</v>
      </c>
      <c r="AT134" s="183" t="s">
        <v>77</v>
      </c>
      <c r="AU134" s="183" t="s">
        <v>86</v>
      </c>
      <c r="AY134" s="182" t="s">
        <v>144</v>
      </c>
      <c r="BK134" s="184">
        <f>SUM(BK135:BK166)</f>
        <v>0</v>
      </c>
    </row>
    <row r="135" spans="1:65" s="2" customFormat="1" ht="37.9" customHeight="1">
      <c r="A135" s="35"/>
      <c r="B135" s="36"/>
      <c r="C135" s="187" t="s">
        <v>86</v>
      </c>
      <c r="D135" s="187" t="s">
        <v>147</v>
      </c>
      <c r="E135" s="188" t="s">
        <v>148</v>
      </c>
      <c r="F135" s="189" t="s">
        <v>149</v>
      </c>
      <c r="G135" s="190" t="s">
        <v>150</v>
      </c>
      <c r="H135" s="191">
        <v>0.14699999999999999</v>
      </c>
      <c r="I135" s="192"/>
      <c r="J135" s="193">
        <f>ROUND(I135*H135,2)</f>
        <v>0</v>
      </c>
      <c r="K135" s="189" t="s">
        <v>151</v>
      </c>
      <c r="L135" s="40"/>
      <c r="M135" s="194" t="s">
        <v>1</v>
      </c>
      <c r="N135" s="195" t="s">
        <v>43</v>
      </c>
      <c r="O135" s="72"/>
      <c r="P135" s="196">
        <f>O135*H135</f>
        <v>0</v>
      </c>
      <c r="Q135" s="196">
        <v>0</v>
      </c>
      <c r="R135" s="196">
        <f>Q135*H135</f>
        <v>0</v>
      </c>
      <c r="S135" s="196">
        <v>0</v>
      </c>
      <c r="T135" s="197">
        <f>S135*H135</f>
        <v>0</v>
      </c>
      <c r="U135" s="35"/>
      <c r="V135" s="35"/>
      <c r="W135" s="35"/>
      <c r="X135" s="35"/>
      <c r="Y135" s="35"/>
      <c r="Z135" s="35"/>
      <c r="AA135" s="35"/>
      <c r="AB135" s="35"/>
      <c r="AC135" s="35"/>
      <c r="AD135" s="35"/>
      <c r="AE135" s="35"/>
      <c r="AR135" s="198" t="s">
        <v>152</v>
      </c>
      <c r="AT135" s="198" t="s">
        <v>147</v>
      </c>
      <c r="AU135" s="198" t="s">
        <v>88</v>
      </c>
      <c r="AY135" s="18" t="s">
        <v>144</v>
      </c>
      <c r="BE135" s="199">
        <f>IF(N135="základní",J135,0)</f>
        <v>0</v>
      </c>
      <c r="BF135" s="199">
        <f>IF(N135="snížená",J135,0)</f>
        <v>0</v>
      </c>
      <c r="BG135" s="199">
        <f>IF(N135="zákl. přenesená",J135,0)</f>
        <v>0</v>
      </c>
      <c r="BH135" s="199">
        <f>IF(N135="sníž. přenesená",J135,0)</f>
        <v>0</v>
      </c>
      <c r="BI135" s="199">
        <f>IF(N135="nulová",J135,0)</f>
        <v>0</v>
      </c>
      <c r="BJ135" s="18" t="s">
        <v>86</v>
      </c>
      <c r="BK135" s="199">
        <f>ROUND(I135*H135,2)</f>
        <v>0</v>
      </c>
      <c r="BL135" s="18" t="s">
        <v>152</v>
      </c>
      <c r="BM135" s="198" t="s">
        <v>153</v>
      </c>
    </row>
    <row r="136" spans="1:65" s="13" customFormat="1" ht="11.25">
      <c r="B136" s="200"/>
      <c r="C136" s="201"/>
      <c r="D136" s="202" t="s">
        <v>154</v>
      </c>
      <c r="E136" s="203" t="s">
        <v>1</v>
      </c>
      <c r="F136" s="204" t="s">
        <v>155</v>
      </c>
      <c r="G136" s="201"/>
      <c r="H136" s="203" t="s">
        <v>1</v>
      </c>
      <c r="I136" s="205"/>
      <c r="J136" s="201"/>
      <c r="K136" s="201"/>
      <c r="L136" s="206"/>
      <c r="M136" s="207"/>
      <c r="N136" s="208"/>
      <c r="O136" s="208"/>
      <c r="P136" s="208"/>
      <c r="Q136" s="208"/>
      <c r="R136" s="208"/>
      <c r="S136" s="208"/>
      <c r="T136" s="209"/>
      <c r="AT136" s="210" t="s">
        <v>154</v>
      </c>
      <c r="AU136" s="210" t="s">
        <v>88</v>
      </c>
      <c r="AV136" s="13" t="s">
        <v>86</v>
      </c>
      <c r="AW136" s="13" t="s">
        <v>33</v>
      </c>
      <c r="AX136" s="13" t="s">
        <v>78</v>
      </c>
      <c r="AY136" s="210" t="s">
        <v>144</v>
      </c>
    </row>
    <row r="137" spans="1:65" s="14" customFormat="1" ht="11.25">
      <c r="B137" s="211"/>
      <c r="C137" s="212"/>
      <c r="D137" s="202" t="s">
        <v>154</v>
      </c>
      <c r="E137" s="213" t="s">
        <v>1</v>
      </c>
      <c r="F137" s="214" t="s">
        <v>156</v>
      </c>
      <c r="G137" s="212"/>
      <c r="H137" s="215">
        <v>0.14699999999999999</v>
      </c>
      <c r="I137" s="216"/>
      <c r="J137" s="212"/>
      <c r="K137" s="212"/>
      <c r="L137" s="217"/>
      <c r="M137" s="218"/>
      <c r="N137" s="219"/>
      <c r="O137" s="219"/>
      <c r="P137" s="219"/>
      <c r="Q137" s="219"/>
      <c r="R137" s="219"/>
      <c r="S137" s="219"/>
      <c r="T137" s="220"/>
      <c r="AT137" s="221" t="s">
        <v>154</v>
      </c>
      <c r="AU137" s="221" t="s">
        <v>88</v>
      </c>
      <c r="AV137" s="14" t="s">
        <v>88</v>
      </c>
      <c r="AW137" s="14" t="s">
        <v>33</v>
      </c>
      <c r="AX137" s="14" t="s">
        <v>78</v>
      </c>
      <c r="AY137" s="221" t="s">
        <v>144</v>
      </c>
    </row>
    <row r="138" spans="1:65" s="15" customFormat="1" ht="11.25">
      <c r="B138" s="222"/>
      <c r="C138" s="223"/>
      <c r="D138" s="202" t="s">
        <v>154</v>
      </c>
      <c r="E138" s="224" t="s">
        <v>1</v>
      </c>
      <c r="F138" s="225" t="s">
        <v>157</v>
      </c>
      <c r="G138" s="223"/>
      <c r="H138" s="226">
        <v>0.14699999999999999</v>
      </c>
      <c r="I138" s="227"/>
      <c r="J138" s="223"/>
      <c r="K138" s="223"/>
      <c r="L138" s="228"/>
      <c r="M138" s="229"/>
      <c r="N138" s="230"/>
      <c r="O138" s="230"/>
      <c r="P138" s="230"/>
      <c r="Q138" s="230"/>
      <c r="R138" s="230"/>
      <c r="S138" s="230"/>
      <c r="T138" s="231"/>
      <c r="AT138" s="232" t="s">
        <v>154</v>
      </c>
      <c r="AU138" s="232" t="s">
        <v>88</v>
      </c>
      <c r="AV138" s="15" t="s">
        <v>152</v>
      </c>
      <c r="AW138" s="15" t="s">
        <v>33</v>
      </c>
      <c r="AX138" s="15" t="s">
        <v>86</v>
      </c>
      <c r="AY138" s="232" t="s">
        <v>144</v>
      </c>
    </row>
    <row r="139" spans="1:65" s="2" customFormat="1" ht="24.2" customHeight="1">
      <c r="A139" s="35"/>
      <c r="B139" s="36"/>
      <c r="C139" s="233" t="s">
        <v>88</v>
      </c>
      <c r="D139" s="233" t="s">
        <v>158</v>
      </c>
      <c r="E139" s="234" t="s">
        <v>159</v>
      </c>
      <c r="F139" s="235" t="s">
        <v>160</v>
      </c>
      <c r="G139" s="236" t="s">
        <v>150</v>
      </c>
      <c r="H139" s="237">
        <v>0.161</v>
      </c>
      <c r="I139" s="238"/>
      <c r="J139" s="239">
        <f>ROUND(I139*H139,2)</f>
        <v>0</v>
      </c>
      <c r="K139" s="235" t="s">
        <v>151</v>
      </c>
      <c r="L139" s="240"/>
      <c r="M139" s="241" t="s">
        <v>1</v>
      </c>
      <c r="N139" s="242" t="s">
        <v>43</v>
      </c>
      <c r="O139" s="72"/>
      <c r="P139" s="196">
        <f>O139*H139</f>
        <v>0</v>
      </c>
      <c r="Q139" s="196">
        <v>0</v>
      </c>
      <c r="R139" s="196">
        <f>Q139*H139</f>
        <v>0</v>
      </c>
      <c r="S139" s="196">
        <v>0</v>
      </c>
      <c r="T139" s="197">
        <f>S139*H139</f>
        <v>0</v>
      </c>
      <c r="U139" s="35"/>
      <c r="V139" s="35"/>
      <c r="W139" s="35"/>
      <c r="X139" s="35"/>
      <c r="Y139" s="35"/>
      <c r="Z139" s="35"/>
      <c r="AA139" s="35"/>
      <c r="AB139" s="35"/>
      <c r="AC139" s="35"/>
      <c r="AD139" s="35"/>
      <c r="AE139" s="35"/>
      <c r="AR139" s="198" t="s">
        <v>161</v>
      </c>
      <c r="AT139" s="198" t="s">
        <v>158</v>
      </c>
      <c r="AU139" s="198" t="s">
        <v>88</v>
      </c>
      <c r="AY139" s="18" t="s">
        <v>144</v>
      </c>
      <c r="BE139" s="199">
        <f>IF(N139="základní",J139,0)</f>
        <v>0</v>
      </c>
      <c r="BF139" s="199">
        <f>IF(N139="snížená",J139,0)</f>
        <v>0</v>
      </c>
      <c r="BG139" s="199">
        <f>IF(N139="zákl. přenesená",J139,0)</f>
        <v>0</v>
      </c>
      <c r="BH139" s="199">
        <f>IF(N139="sníž. přenesená",J139,0)</f>
        <v>0</v>
      </c>
      <c r="BI139" s="199">
        <f>IF(N139="nulová",J139,0)</f>
        <v>0</v>
      </c>
      <c r="BJ139" s="18" t="s">
        <v>86</v>
      </c>
      <c r="BK139" s="199">
        <f>ROUND(I139*H139,2)</f>
        <v>0</v>
      </c>
      <c r="BL139" s="18" t="s">
        <v>152</v>
      </c>
      <c r="BM139" s="198" t="s">
        <v>162</v>
      </c>
    </row>
    <row r="140" spans="1:65" s="13" customFormat="1" ht="11.25">
      <c r="B140" s="200"/>
      <c r="C140" s="201"/>
      <c r="D140" s="202" t="s">
        <v>154</v>
      </c>
      <c r="E140" s="203" t="s">
        <v>1</v>
      </c>
      <c r="F140" s="204" t="s">
        <v>155</v>
      </c>
      <c r="G140" s="201"/>
      <c r="H140" s="203" t="s">
        <v>1</v>
      </c>
      <c r="I140" s="205"/>
      <c r="J140" s="201"/>
      <c r="K140" s="201"/>
      <c r="L140" s="206"/>
      <c r="M140" s="207"/>
      <c r="N140" s="208"/>
      <c r="O140" s="208"/>
      <c r="P140" s="208"/>
      <c r="Q140" s="208"/>
      <c r="R140" s="208"/>
      <c r="S140" s="208"/>
      <c r="T140" s="209"/>
      <c r="AT140" s="210" t="s">
        <v>154</v>
      </c>
      <c r="AU140" s="210" t="s">
        <v>88</v>
      </c>
      <c r="AV140" s="13" t="s">
        <v>86</v>
      </c>
      <c r="AW140" s="13" t="s">
        <v>33</v>
      </c>
      <c r="AX140" s="13" t="s">
        <v>78</v>
      </c>
      <c r="AY140" s="210" t="s">
        <v>144</v>
      </c>
    </row>
    <row r="141" spans="1:65" s="14" customFormat="1" ht="11.25">
      <c r="B141" s="211"/>
      <c r="C141" s="212"/>
      <c r="D141" s="202" t="s">
        <v>154</v>
      </c>
      <c r="E141" s="213" t="s">
        <v>1</v>
      </c>
      <c r="F141" s="214" t="s">
        <v>163</v>
      </c>
      <c r="G141" s="212"/>
      <c r="H141" s="215">
        <v>0.161</v>
      </c>
      <c r="I141" s="216"/>
      <c r="J141" s="212"/>
      <c r="K141" s="212"/>
      <c r="L141" s="217"/>
      <c r="M141" s="218"/>
      <c r="N141" s="219"/>
      <c r="O141" s="219"/>
      <c r="P141" s="219"/>
      <c r="Q141" s="219"/>
      <c r="R141" s="219"/>
      <c r="S141" s="219"/>
      <c r="T141" s="220"/>
      <c r="AT141" s="221" t="s">
        <v>154</v>
      </c>
      <c r="AU141" s="221" t="s">
        <v>88</v>
      </c>
      <c r="AV141" s="14" t="s">
        <v>88</v>
      </c>
      <c r="AW141" s="14" t="s">
        <v>33</v>
      </c>
      <c r="AX141" s="14" t="s">
        <v>78</v>
      </c>
      <c r="AY141" s="221" t="s">
        <v>144</v>
      </c>
    </row>
    <row r="142" spans="1:65" s="15" customFormat="1" ht="11.25">
      <c r="B142" s="222"/>
      <c r="C142" s="223"/>
      <c r="D142" s="202" t="s">
        <v>154</v>
      </c>
      <c r="E142" s="224" t="s">
        <v>1</v>
      </c>
      <c r="F142" s="225" t="s">
        <v>157</v>
      </c>
      <c r="G142" s="223"/>
      <c r="H142" s="226">
        <v>0.161</v>
      </c>
      <c r="I142" s="227"/>
      <c r="J142" s="223"/>
      <c r="K142" s="223"/>
      <c r="L142" s="228"/>
      <c r="M142" s="229"/>
      <c r="N142" s="230"/>
      <c r="O142" s="230"/>
      <c r="P142" s="230"/>
      <c r="Q142" s="230"/>
      <c r="R142" s="230"/>
      <c r="S142" s="230"/>
      <c r="T142" s="231"/>
      <c r="AT142" s="232" t="s">
        <v>154</v>
      </c>
      <c r="AU142" s="232" t="s">
        <v>88</v>
      </c>
      <c r="AV142" s="15" t="s">
        <v>152</v>
      </c>
      <c r="AW142" s="15" t="s">
        <v>33</v>
      </c>
      <c r="AX142" s="15" t="s">
        <v>86</v>
      </c>
      <c r="AY142" s="232" t="s">
        <v>144</v>
      </c>
    </row>
    <row r="143" spans="1:65" s="2" customFormat="1" ht="37.9" customHeight="1">
      <c r="A143" s="35"/>
      <c r="B143" s="36"/>
      <c r="C143" s="187" t="s">
        <v>145</v>
      </c>
      <c r="D143" s="187" t="s">
        <v>147</v>
      </c>
      <c r="E143" s="188" t="s">
        <v>164</v>
      </c>
      <c r="F143" s="189" t="s">
        <v>165</v>
      </c>
      <c r="G143" s="190" t="s">
        <v>166</v>
      </c>
      <c r="H143" s="191">
        <v>7.7560000000000002</v>
      </c>
      <c r="I143" s="192"/>
      <c r="J143" s="193">
        <f>ROUND(I143*H143,2)</f>
        <v>0</v>
      </c>
      <c r="K143" s="189" t="s">
        <v>151</v>
      </c>
      <c r="L143" s="40"/>
      <c r="M143" s="194" t="s">
        <v>1</v>
      </c>
      <c r="N143" s="195" t="s">
        <v>43</v>
      </c>
      <c r="O143" s="72"/>
      <c r="P143" s="196">
        <f>O143*H143</f>
        <v>0</v>
      </c>
      <c r="Q143" s="196">
        <v>0</v>
      </c>
      <c r="R143" s="196">
        <f>Q143*H143</f>
        <v>0</v>
      </c>
      <c r="S143" s="196">
        <v>0</v>
      </c>
      <c r="T143" s="197">
        <f>S143*H143</f>
        <v>0</v>
      </c>
      <c r="U143" s="35"/>
      <c r="V143" s="35"/>
      <c r="W143" s="35"/>
      <c r="X143" s="35"/>
      <c r="Y143" s="35"/>
      <c r="Z143" s="35"/>
      <c r="AA143" s="35"/>
      <c r="AB143" s="35"/>
      <c r="AC143" s="35"/>
      <c r="AD143" s="35"/>
      <c r="AE143" s="35"/>
      <c r="AR143" s="198" t="s">
        <v>152</v>
      </c>
      <c r="AT143" s="198" t="s">
        <v>147</v>
      </c>
      <c r="AU143" s="198" t="s">
        <v>88</v>
      </c>
      <c r="AY143" s="18" t="s">
        <v>144</v>
      </c>
      <c r="BE143" s="199">
        <f>IF(N143="základní",J143,0)</f>
        <v>0</v>
      </c>
      <c r="BF143" s="199">
        <f>IF(N143="snížená",J143,0)</f>
        <v>0</v>
      </c>
      <c r="BG143" s="199">
        <f>IF(N143="zákl. přenesená",J143,0)</f>
        <v>0</v>
      </c>
      <c r="BH143" s="199">
        <f>IF(N143="sníž. přenesená",J143,0)</f>
        <v>0</v>
      </c>
      <c r="BI143" s="199">
        <f>IF(N143="nulová",J143,0)</f>
        <v>0</v>
      </c>
      <c r="BJ143" s="18" t="s">
        <v>86</v>
      </c>
      <c r="BK143" s="199">
        <f>ROUND(I143*H143,2)</f>
        <v>0</v>
      </c>
      <c r="BL143" s="18" t="s">
        <v>152</v>
      </c>
      <c r="BM143" s="198" t="s">
        <v>167</v>
      </c>
    </row>
    <row r="144" spans="1:65" s="13" customFormat="1" ht="11.25">
      <c r="B144" s="200"/>
      <c r="C144" s="201"/>
      <c r="D144" s="202" t="s">
        <v>154</v>
      </c>
      <c r="E144" s="203" t="s">
        <v>1</v>
      </c>
      <c r="F144" s="204" t="s">
        <v>168</v>
      </c>
      <c r="G144" s="201"/>
      <c r="H144" s="203" t="s">
        <v>1</v>
      </c>
      <c r="I144" s="205"/>
      <c r="J144" s="201"/>
      <c r="K144" s="201"/>
      <c r="L144" s="206"/>
      <c r="M144" s="207"/>
      <c r="N144" s="208"/>
      <c r="O144" s="208"/>
      <c r="P144" s="208"/>
      <c r="Q144" s="208"/>
      <c r="R144" s="208"/>
      <c r="S144" s="208"/>
      <c r="T144" s="209"/>
      <c r="AT144" s="210" t="s">
        <v>154</v>
      </c>
      <c r="AU144" s="210" t="s">
        <v>88</v>
      </c>
      <c r="AV144" s="13" t="s">
        <v>86</v>
      </c>
      <c r="AW144" s="13" t="s">
        <v>33</v>
      </c>
      <c r="AX144" s="13" t="s">
        <v>78</v>
      </c>
      <c r="AY144" s="210" t="s">
        <v>144</v>
      </c>
    </row>
    <row r="145" spans="1:65" s="14" customFormat="1" ht="11.25">
      <c r="B145" s="211"/>
      <c r="C145" s="212"/>
      <c r="D145" s="202" t="s">
        <v>154</v>
      </c>
      <c r="E145" s="213" t="s">
        <v>1</v>
      </c>
      <c r="F145" s="214" t="s">
        <v>169</v>
      </c>
      <c r="G145" s="212"/>
      <c r="H145" s="215">
        <v>6.7729999999999997</v>
      </c>
      <c r="I145" s="216"/>
      <c r="J145" s="212"/>
      <c r="K145" s="212"/>
      <c r="L145" s="217"/>
      <c r="M145" s="218"/>
      <c r="N145" s="219"/>
      <c r="O145" s="219"/>
      <c r="P145" s="219"/>
      <c r="Q145" s="219"/>
      <c r="R145" s="219"/>
      <c r="S145" s="219"/>
      <c r="T145" s="220"/>
      <c r="AT145" s="221" t="s">
        <v>154</v>
      </c>
      <c r="AU145" s="221" t="s">
        <v>88</v>
      </c>
      <c r="AV145" s="14" t="s">
        <v>88</v>
      </c>
      <c r="AW145" s="14" t="s">
        <v>33</v>
      </c>
      <c r="AX145" s="14" t="s">
        <v>78</v>
      </c>
      <c r="AY145" s="221" t="s">
        <v>144</v>
      </c>
    </row>
    <row r="146" spans="1:65" s="14" customFormat="1" ht="11.25">
      <c r="B146" s="211"/>
      <c r="C146" s="212"/>
      <c r="D146" s="202" t="s">
        <v>154</v>
      </c>
      <c r="E146" s="213" t="s">
        <v>1</v>
      </c>
      <c r="F146" s="214" t="s">
        <v>170</v>
      </c>
      <c r="G146" s="212"/>
      <c r="H146" s="215">
        <v>-1.379</v>
      </c>
      <c r="I146" s="216"/>
      <c r="J146" s="212"/>
      <c r="K146" s="212"/>
      <c r="L146" s="217"/>
      <c r="M146" s="218"/>
      <c r="N146" s="219"/>
      <c r="O146" s="219"/>
      <c r="P146" s="219"/>
      <c r="Q146" s="219"/>
      <c r="R146" s="219"/>
      <c r="S146" s="219"/>
      <c r="T146" s="220"/>
      <c r="AT146" s="221" t="s">
        <v>154</v>
      </c>
      <c r="AU146" s="221" t="s">
        <v>88</v>
      </c>
      <c r="AV146" s="14" t="s">
        <v>88</v>
      </c>
      <c r="AW146" s="14" t="s">
        <v>33</v>
      </c>
      <c r="AX146" s="14" t="s">
        <v>78</v>
      </c>
      <c r="AY146" s="221" t="s">
        <v>144</v>
      </c>
    </row>
    <row r="147" spans="1:65" s="14" customFormat="1" ht="11.25">
      <c r="B147" s="211"/>
      <c r="C147" s="212"/>
      <c r="D147" s="202" t="s">
        <v>154</v>
      </c>
      <c r="E147" s="213" t="s">
        <v>1</v>
      </c>
      <c r="F147" s="214" t="s">
        <v>171</v>
      </c>
      <c r="G147" s="212"/>
      <c r="H147" s="215">
        <v>-1.5760000000000001</v>
      </c>
      <c r="I147" s="216"/>
      <c r="J147" s="212"/>
      <c r="K147" s="212"/>
      <c r="L147" s="217"/>
      <c r="M147" s="218"/>
      <c r="N147" s="219"/>
      <c r="O147" s="219"/>
      <c r="P147" s="219"/>
      <c r="Q147" s="219"/>
      <c r="R147" s="219"/>
      <c r="S147" s="219"/>
      <c r="T147" s="220"/>
      <c r="AT147" s="221" t="s">
        <v>154</v>
      </c>
      <c r="AU147" s="221" t="s">
        <v>88</v>
      </c>
      <c r="AV147" s="14" t="s">
        <v>88</v>
      </c>
      <c r="AW147" s="14" t="s">
        <v>33</v>
      </c>
      <c r="AX147" s="14" t="s">
        <v>78</v>
      </c>
      <c r="AY147" s="221" t="s">
        <v>144</v>
      </c>
    </row>
    <row r="148" spans="1:65" s="14" customFormat="1" ht="11.25">
      <c r="B148" s="211"/>
      <c r="C148" s="212"/>
      <c r="D148" s="202" t="s">
        <v>154</v>
      </c>
      <c r="E148" s="213" t="s">
        <v>1</v>
      </c>
      <c r="F148" s="214" t="s">
        <v>172</v>
      </c>
      <c r="G148" s="212"/>
      <c r="H148" s="215">
        <v>3.9380000000000002</v>
      </c>
      <c r="I148" s="216"/>
      <c r="J148" s="212"/>
      <c r="K148" s="212"/>
      <c r="L148" s="217"/>
      <c r="M148" s="218"/>
      <c r="N148" s="219"/>
      <c r="O148" s="219"/>
      <c r="P148" s="219"/>
      <c r="Q148" s="219"/>
      <c r="R148" s="219"/>
      <c r="S148" s="219"/>
      <c r="T148" s="220"/>
      <c r="AT148" s="221" t="s">
        <v>154</v>
      </c>
      <c r="AU148" s="221" t="s">
        <v>88</v>
      </c>
      <c r="AV148" s="14" t="s">
        <v>88</v>
      </c>
      <c r="AW148" s="14" t="s">
        <v>33</v>
      </c>
      <c r="AX148" s="14" t="s">
        <v>78</v>
      </c>
      <c r="AY148" s="221" t="s">
        <v>144</v>
      </c>
    </row>
    <row r="149" spans="1:65" s="15" customFormat="1" ht="11.25">
      <c r="B149" s="222"/>
      <c r="C149" s="223"/>
      <c r="D149" s="202" t="s">
        <v>154</v>
      </c>
      <c r="E149" s="224" t="s">
        <v>1</v>
      </c>
      <c r="F149" s="225" t="s">
        <v>157</v>
      </c>
      <c r="G149" s="223"/>
      <c r="H149" s="226">
        <v>7.7560000000000002</v>
      </c>
      <c r="I149" s="227"/>
      <c r="J149" s="223"/>
      <c r="K149" s="223"/>
      <c r="L149" s="228"/>
      <c r="M149" s="229"/>
      <c r="N149" s="230"/>
      <c r="O149" s="230"/>
      <c r="P149" s="230"/>
      <c r="Q149" s="230"/>
      <c r="R149" s="230"/>
      <c r="S149" s="230"/>
      <c r="T149" s="231"/>
      <c r="AT149" s="232" t="s">
        <v>154</v>
      </c>
      <c r="AU149" s="232" t="s">
        <v>88</v>
      </c>
      <c r="AV149" s="15" t="s">
        <v>152</v>
      </c>
      <c r="AW149" s="15" t="s">
        <v>33</v>
      </c>
      <c r="AX149" s="15" t="s">
        <v>86</v>
      </c>
      <c r="AY149" s="232" t="s">
        <v>144</v>
      </c>
    </row>
    <row r="150" spans="1:65" s="2" customFormat="1" ht="37.9" customHeight="1">
      <c r="A150" s="35"/>
      <c r="B150" s="36"/>
      <c r="C150" s="187" t="s">
        <v>152</v>
      </c>
      <c r="D150" s="187" t="s">
        <v>147</v>
      </c>
      <c r="E150" s="188" t="s">
        <v>173</v>
      </c>
      <c r="F150" s="189" t="s">
        <v>174</v>
      </c>
      <c r="G150" s="190" t="s">
        <v>166</v>
      </c>
      <c r="H150" s="191">
        <v>1.845</v>
      </c>
      <c r="I150" s="192"/>
      <c r="J150" s="193">
        <f>ROUND(I150*H150,2)</f>
        <v>0</v>
      </c>
      <c r="K150" s="189" t="s">
        <v>151</v>
      </c>
      <c r="L150" s="40"/>
      <c r="M150" s="194" t="s">
        <v>1</v>
      </c>
      <c r="N150" s="195" t="s">
        <v>43</v>
      </c>
      <c r="O150" s="72"/>
      <c r="P150" s="196">
        <f>O150*H150</f>
        <v>0</v>
      </c>
      <c r="Q150" s="196">
        <v>0</v>
      </c>
      <c r="R150" s="196">
        <f>Q150*H150</f>
        <v>0</v>
      </c>
      <c r="S150" s="196">
        <v>0</v>
      </c>
      <c r="T150" s="197">
        <f>S150*H150</f>
        <v>0</v>
      </c>
      <c r="U150" s="35"/>
      <c r="V150" s="35"/>
      <c r="W150" s="35"/>
      <c r="X150" s="35"/>
      <c r="Y150" s="35"/>
      <c r="Z150" s="35"/>
      <c r="AA150" s="35"/>
      <c r="AB150" s="35"/>
      <c r="AC150" s="35"/>
      <c r="AD150" s="35"/>
      <c r="AE150" s="35"/>
      <c r="AR150" s="198" t="s">
        <v>152</v>
      </c>
      <c r="AT150" s="198" t="s">
        <v>147</v>
      </c>
      <c r="AU150" s="198" t="s">
        <v>88</v>
      </c>
      <c r="AY150" s="18" t="s">
        <v>144</v>
      </c>
      <c r="BE150" s="199">
        <f>IF(N150="základní",J150,0)</f>
        <v>0</v>
      </c>
      <c r="BF150" s="199">
        <f>IF(N150="snížená",J150,0)</f>
        <v>0</v>
      </c>
      <c r="BG150" s="199">
        <f>IF(N150="zákl. přenesená",J150,0)</f>
        <v>0</v>
      </c>
      <c r="BH150" s="199">
        <f>IF(N150="sníž. přenesená",J150,0)</f>
        <v>0</v>
      </c>
      <c r="BI150" s="199">
        <f>IF(N150="nulová",J150,0)</f>
        <v>0</v>
      </c>
      <c r="BJ150" s="18" t="s">
        <v>86</v>
      </c>
      <c r="BK150" s="199">
        <f>ROUND(I150*H150,2)</f>
        <v>0</v>
      </c>
      <c r="BL150" s="18" t="s">
        <v>152</v>
      </c>
      <c r="BM150" s="198" t="s">
        <v>175</v>
      </c>
    </row>
    <row r="151" spans="1:65" s="13" customFormat="1" ht="11.25">
      <c r="B151" s="200"/>
      <c r="C151" s="201"/>
      <c r="D151" s="202" t="s">
        <v>154</v>
      </c>
      <c r="E151" s="203" t="s">
        <v>1</v>
      </c>
      <c r="F151" s="204" t="s">
        <v>176</v>
      </c>
      <c r="G151" s="201"/>
      <c r="H151" s="203" t="s">
        <v>1</v>
      </c>
      <c r="I151" s="205"/>
      <c r="J151" s="201"/>
      <c r="K151" s="201"/>
      <c r="L151" s="206"/>
      <c r="M151" s="207"/>
      <c r="N151" s="208"/>
      <c r="O151" s="208"/>
      <c r="P151" s="208"/>
      <c r="Q151" s="208"/>
      <c r="R151" s="208"/>
      <c r="S151" s="208"/>
      <c r="T151" s="209"/>
      <c r="AT151" s="210" t="s">
        <v>154</v>
      </c>
      <c r="AU151" s="210" t="s">
        <v>88</v>
      </c>
      <c r="AV151" s="13" t="s">
        <v>86</v>
      </c>
      <c r="AW151" s="13" t="s">
        <v>33</v>
      </c>
      <c r="AX151" s="13" t="s">
        <v>78</v>
      </c>
      <c r="AY151" s="210" t="s">
        <v>144</v>
      </c>
    </row>
    <row r="152" spans="1:65" s="14" customFormat="1" ht="11.25">
      <c r="B152" s="211"/>
      <c r="C152" s="212"/>
      <c r="D152" s="202" t="s">
        <v>154</v>
      </c>
      <c r="E152" s="213" t="s">
        <v>1</v>
      </c>
      <c r="F152" s="214" t="s">
        <v>177</v>
      </c>
      <c r="G152" s="212"/>
      <c r="H152" s="215">
        <v>1.845</v>
      </c>
      <c r="I152" s="216"/>
      <c r="J152" s="212"/>
      <c r="K152" s="212"/>
      <c r="L152" s="217"/>
      <c r="M152" s="218"/>
      <c r="N152" s="219"/>
      <c r="O152" s="219"/>
      <c r="P152" s="219"/>
      <c r="Q152" s="219"/>
      <c r="R152" s="219"/>
      <c r="S152" s="219"/>
      <c r="T152" s="220"/>
      <c r="AT152" s="221" t="s">
        <v>154</v>
      </c>
      <c r="AU152" s="221" t="s">
        <v>88</v>
      </c>
      <c r="AV152" s="14" t="s">
        <v>88</v>
      </c>
      <c r="AW152" s="14" t="s">
        <v>33</v>
      </c>
      <c r="AX152" s="14" t="s">
        <v>78</v>
      </c>
      <c r="AY152" s="221" t="s">
        <v>144</v>
      </c>
    </row>
    <row r="153" spans="1:65" s="15" customFormat="1" ht="11.25">
      <c r="B153" s="222"/>
      <c r="C153" s="223"/>
      <c r="D153" s="202" t="s">
        <v>154</v>
      </c>
      <c r="E153" s="224" t="s">
        <v>1</v>
      </c>
      <c r="F153" s="225" t="s">
        <v>157</v>
      </c>
      <c r="G153" s="223"/>
      <c r="H153" s="226">
        <v>1.845</v>
      </c>
      <c r="I153" s="227"/>
      <c r="J153" s="223"/>
      <c r="K153" s="223"/>
      <c r="L153" s="228"/>
      <c r="M153" s="229"/>
      <c r="N153" s="230"/>
      <c r="O153" s="230"/>
      <c r="P153" s="230"/>
      <c r="Q153" s="230"/>
      <c r="R153" s="230"/>
      <c r="S153" s="230"/>
      <c r="T153" s="231"/>
      <c r="AT153" s="232" t="s">
        <v>154</v>
      </c>
      <c r="AU153" s="232" t="s">
        <v>88</v>
      </c>
      <c r="AV153" s="15" t="s">
        <v>152</v>
      </c>
      <c r="AW153" s="15" t="s">
        <v>33</v>
      </c>
      <c r="AX153" s="15" t="s">
        <v>86</v>
      </c>
      <c r="AY153" s="232" t="s">
        <v>144</v>
      </c>
    </row>
    <row r="154" spans="1:65" s="2" customFormat="1" ht="24.2" customHeight="1">
      <c r="A154" s="35"/>
      <c r="B154" s="36"/>
      <c r="C154" s="187" t="s">
        <v>178</v>
      </c>
      <c r="D154" s="187" t="s">
        <v>147</v>
      </c>
      <c r="E154" s="188" t="s">
        <v>179</v>
      </c>
      <c r="F154" s="189" t="s">
        <v>180</v>
      </c>
      <c r="G154" s="190" t="s">
        <v>181</v>
      </c>
      <c r="H154" s="191">
        <v>3.4</v>
      </c>
      <c r="I154" s="192"/>
      <c r="J154" s="193">
        <f>ROUND(I154*H154,2)</f>
        <v>0</v>
      </c>
      <c r="K154" s="189" t="s">
        <v>151</v>
      </c>
      <c r="L154" s="40"/>
      <c r="M154" s="194" t="s">
        <v>1</v>
      </c>
      <c r="N154" s="195" t="s">
        <v>43</v>
      </c>
      <c r="O154" s="72"/>
      <c r="P154" s="196">
        <f>O154*H154</f>
        <v>0</v>
      </c>
      <c r="Q154" s="196">
        <v>0</v>
      </c>
      <c r="R154" s="196">
        <f>Q154*H154</f>
        <v>0</v>
      </c>
      <c r="S154" s="196">
        <v>0</v>
      </c>
      <c r="T154" s="197">
        <f>S154*H154</f>
        <v>0</v>
      </c>
      <c r="U154" s="35"/>
      <c r="V154" s="35"/>
      <c r="W154" s="35"/>
      <c r="X154" s="35"/>
      <c r="Y154" s="35"/>
      <c r="Z154" s="35"/>
      <c r="AA154" s="35"/>
      <c r="AB154" s="35"/>
      <c r="AC154" s="35"/>
      <c r="AD154" s="35"/>
      <c r="AE154" s="35"/>
      <c r="AR154" s="198" t="s">
        <v>152</v>
      </c>
      <c r="AT154" s="198" t="s">
        <v>147</v>
      </c>
      <c r="AU154" s="198" t="s">
        <v>88</v>
      </c>
      <c r="AY154" s="18" t="s">
        <v>144</v>
      </c>
      <c r="BE154" s="199">
        <f>IF(N154="základní",J154,0)</f>
        <v>0</v>
      </c>
      <c r="BF154" s="199">
        <f>IF(N154="snížená",J154,0)</f>
        <v>0</v>
      </c>
      <c r="BG154" s="199">
        <f>IF(N154="zákl. přenesená",J154,0)</f>
        <v>0</v>
      </c>
      <c r="BH154" s="199">
        <f>IF(N154="sníž. přenesená",J154,0)</f>
        <v>0</v>
      </c>
      <c r="BI154" s="199">
        <f>IF(N154="nulová",J154,0)</f>
        <v>0</v>
      </c>
      <c r="BJ154" s="18" t="s">
        <v>86</v>
      </c>
      <c r="BK154" s="199">
        <f>ROUND(I154*H154,2)</f>
        <v>0</v>
      </c>
      <c r="BL154" s="18" t="s">
        <v>152</v>
      </c>
      <c r="BM154" s="198" t="s">
        <v>182</v>
      </c>
    </row>
    <row r="155" spans="1:65" s="13" customFormat="1" ht="11.25">
      <c r="B155" s="200"/>
      <c r="C155" s="201"/>
      <c r="D155" s="202" t="s">
        <v>154</v>
      </c>
      <c r="E155" s="203" t="s">
        <v>1</v>
      </c>
      <c r="F155" s="204" t="s">
        <v>168</v>
      </c>
      <c r="G155" s="201"/>
      <c r="H155" s="203" t="s">
        <v>1</v>
      </c>
      <c r="I155" s="205"/>
      <c r="J155" s="201"/>
      <c r="K155" s="201"/>
      <c r="L155" s="206"/>
      <c r="M155" s="207"/>
      <c r="N155" s="208"/>
      <c r="O155" s="208"/>
      <c r="P155" s="208"/>
      <c r="Q155" s="208"/>
      <c r="R155" s="208"/>
      <c r="S155" s="208"/>
      <c r="T155" s="209"/>
      <c r="AT155" s="210" t="s">
        <v>154</v>
      </c>
      <c r="AU155" s="210" t="s">
        <v>88</v>
      </c>
      <c r="AV155" s="13" t="s">
        <v>86</v>
      </c>
      <c r="AW155" s="13" t="s">
        <v>33</v>
      </c>
      <c r="AX155" s="13" t="s">
        <v>78</v>
      </c>
      <c r="AY155" s="210" t="s">
        <v>144</v>
      </c>
    </row>
    <row r="156" spans="1:65" s="14" customFormat="1" ht="11.25">
      <c r="B156" s="211"/>
      <c r="C156" s="212"/>
      <c r="D156" s="202" t="s">
        <v>154</v>
      </c>
      <c r="E156" s="213" t="s">
        <v>1</v>
      </c>
      <c r="F156" s="214" t="s">
        <v>183</v>
      </c>
      <c r="G156" s="212"/>
      <c r="H156" s="215">
        <v>2.15</v>
      </c>
      <c r="I156" s="216"/>
      <c r="J156" s="212"/>
      <c r="K156" s="212"/>
      <c r="L156" s="217"/>
      <c r="M156" s="218"/>
      <c r="N156" s="219"/>
      <c r="O156" s="219"/>
      <c r="P156" s="219"/>
      <c r="Q156" s="219"/>
      <c r="R156" s="219"/>
      <c r="S156" s="219"/>
      <c r="T156" s="220"/>
      <c r="AT156" s="221" t="s">
        <v>154</v>
      </c>
      <c r="AU156" s="221" t="s">
        <v>88</v>
      </c>
      <c r="AV156" s="14" t="s">
        <v>88</v>
      </c>
      <c r="AW156" s="14" t="s">
        <v>33</v>
      </c>
      <c r="AX156" s="14" t="s">
        <v>78</v>
      </c>
      <c r="AY156" s="221" t="s">
        <v>144</v>
      </c>
    </row>
    <row r="157" spans="1:65" s="14" customFormat="1" ht="11.25">
      <c r="B157" s="211"/>
      <c r="C157" s="212"/>
      <c r="D157" s="202" t="s">
        <v>154</v>
      </c>
      <c r="E157" s="213" t="s">
        <v>1</v>
      </c>
      <c r="F157" s="214" t="s">
        <v>184</v>
      </c>
      <c r="G157" s="212"/>
      <c r="H157" s="215">
        <v>1.25</v>
      </c>
      <c r="I157" s="216"/>
      <c r="J157" s="212"/>
      <c r="K157" s="212"/>
      <c r="L157" s="217"/>
      <c r="M157" s="218"/>
      <c r="N157" s="219"/>
      <c r="O157" s="219"/>
      <c r="P157" s="219"/>
      <c r="Q157" s="219"/>
      <c r="R157" s="219"/>
      <c r="S157" s="219"/>
      <c r="T157" s="220"/>
      <c r="AT157" s="221" t="s">
        <v>154</v>
      </c>
      <c r="AU157" s="221" t="s">
        <v>88</v>
      </c>
      <c r="AV157" s="14" t="s">
        <v>88</v>
      </c>
      <c r="AW157" s="14" t="s">
        <v>33</v>
      </c>
      <c r="AX157" s="14" t="s">
        <v>78</v>
      </c>
      <c r="AY157" s="221" t="s">
        <v>144</v>
      </c>
    </row>
    <row r="158" spans="1:65" s="15" customFormat="1" ht="11.25">
      <c r="B158" s="222"/>
      <c r="C158" s="223"/>
      <c r="D158" s="202" t="s">
        <v>154</v>
      </c>
      <c r="E158" s="224" t="s">
        <v>1</v>
      </c>
      <c r="F158" s="225" t="s">
        <v>157</v>
      </c>
      <c r="G158" s="223"/>
      <c r="H158" s="226">
        <v>3.4</v>
      </c>
      <c r="I158" s="227"/>
      <c r="J158" s="223"/>
      <c r="K158" s="223"/>
      <c r="L158" s="228"/>
      <c r="M158" s="229"/>
      <c r="N158" s="230"/>
      <c r="O158" s="230"/>
      <c r="P158" s="230"/>
      <c r="Q158" s="230"/>
      <c r="R158" s="230"/>
      <c r="S158" s="230"/>
      <c r="T158" s="231"/>
      <c r="AT158" s="232" t="s">
        <v>154</v>
      </c>
      <c r="AU158" s="232" t="s">
        <v>88</v>
      </c>
      <c r="AV158" s="15" t="s">
        <v>152</v>
      </c>
      <c r="AW158" s="15" t="s">
        <v>33</v>
      </c>
      <c r="AX158" s="15" t="s">
        <v>86</v>
      </c>
      <c r="AY158" s="232" t="s">
        <v>144</v>
      </c>
    </row>
    <row r="159" spans="1:65" s="2" customFormat="1" ht="24.2" customHeight="1">
      <c r="A159" s="35"/>
      <c r="B159" s="36"/>
      <c r="C159" s="187" t="s">
        <v>185</v>
      </c>
      <c r="D159" s="187" t="s">
        <v>147</v>
      </c>
      <c r="E159" s="188" t="s">
        <v>186</v>
      </c>
      <c r="F159" s="189" t="s">
        <v>187</v>
      </c>
      <c r="G159" s="190" t="s">
        <v>181</v>
      </c>
      <c r="H159" s="191">
        <v>0.9</v>
      </c>
      <c r="I159" s="192"/>
      <c r="J159" s="193">
        <f>ROUND(I159*H159,2)</f>
        <v>0</v>
      </c>
      <c r="K159" s="189" t="s">
        <v>151</v>
      </c>
      <c r="L159" s="40"/>
      <c r="M159" s="194" t="s">
        <v>1</v>
      </c>
      <c r="N159" s="195" t="s">
        <v>43</v>
      </c>
      <c r="O159" s="72"/>
      <c r="P159" s="196">
        <f>O159*H159</f>
        <v>0</v>
      </c>
      <c r="Q159" s="196">
        <v>0</v>
      </c>
      <c r="R159" s="196">
        <f>Q159*H159</f>
        <v>0</v>
      </c>
      <c r="S159" s="196">
        <v>0</v>
      </c>
      <c r="T159" s="197">
        <f>S159*H159</f>
        <v>0</v>
      </c>
      <c r="U159" s="35"/>
      <c r="V159" s="35"/>
      <c r="W159" s="35"/>
      <c r="X159" s="35"/>
      <c r="Y159" s="35"/>
      <c r="Z159" s="35"/>
      <c r="AA159" s="35"/>
      <c r="AB159" s="35"/>
      <c r="AC159" s="35"/>
      <c r="AD159" s="35"/>
      <c r="AE159" s="35"/>
      <c r="AR159" s="198" t="s">
        <v>152</v>
      </c>
      <c r="AT159" s="198" t="s">
        <v>147</v>
      </c>
      <c r="AU159" s="198" t="s">
        <v>88</v>
      </c>
      <c r="AY159" s="18" t="s">
        <v>144</v>
      </c>
      <c r="BE159" s="199">
        <f>IF(N159="základní",J159,0)</f>
        <v>0</v>
      </c>
      <c r="BF159" s="199">
        <f>IF(N159="snížená",J159,0)</f>
        <v>0</v>
      </c>
      <c r="BG159" s="199">
        <f>IF(N159="zákl. přenesená",J159,0)</f>
        <v>0</v>
      </c>
      <c r="BH159" s="199">
        <f>IF(N159="sníž. přenesená",J159,0)</f>
        <v>0</v>
      </c>
      <c r="BI159" s="199">
        <f>IF(N159="nulová",J159,0)</f>
        <v>0</v>
      </c>
      <c r="BJ159" s="18" t="s">
        <v>86</v>
      </c>
      <c r="BK159" s="199">
        <f>ROUND(I159*H159,2)</f>
        <v>0</v>
      </c>
      <c r="BL159" s="18" t="s">
        <v>152</v>
      </c>
      <c r="BM159" s="198" t="s">
        <v>188</v>
      </c>
    </row>
    <row r="160" spans="1:65" s="13" customFormat="1" ht="11.25">
      <c r="B160" s="200"/>
      <c r="C160" s="201"/>
      <c r="D160" s="202" t="s">
        <v>154</v>
      </c>
      <c r="E160" s="203" t="s">
        <v>1</v>
      </c>
      <c r="F160" s="204" t="s">
        <v>176</v>
      </c>
      <c r="G160" s="201"/>
      <c r="H160" s="203" t="s">
        <v>1</v>
      </c>
      <c r="I160" s="205"/>
      <c r="J160" s="201"/>
      <c r="K160" s="201"/>
      <c r="L160" s="206"/>
      <c r="M160" s="207"/>
      <c r="N160" s="208"/>
      <c r="O160" s="208"/>
      <c r="P160" s="208"/>
      <c r="Q160" s="208"/>
      <c r="R160" s="208"/>
      <c r="S160" s="208"/>
      <c r="T160" s="209"/>
      <c r="AT160" s="210" t="s">
        <v>154</v>
      </c>
      <c r="AU160" s="210" t="s">
        <v>88</v>
      </c>
      <c r="AV160" s="13" t="s">
        <v>86</v>
      </c>
      <c r="AW160" s="13" t="s">
        <v>33</v>
      </c>
      <c r="AX160" s="13" t="s">
        <v>78</v>
      </c>
      <c r="AY160" s="210" t="s">
        <v>144</v>
      </c>
    </row>
    <row r="161" spans="1:65" s="14" customFormat="1" ht="11.25">
      <c r="B161" s="211"/>
      <c r="C161" s="212"/>
      <c r="D161" s="202" t="s">
        <v>154</v>
      </c>
      <c r="E161" s="213" t="s">
        <v>1</v>
      </c>
      <c r="F161" s="214" t="s">
        <v>189</v>
      </c>
      <c r="G161" s="212"/>
      <c r="H161" s="215">
        <v>0.9</v>
      </c>
      <c r="I161" s="216"/>
      <c r="J161" s="212"/>
      <c r="K161" s="212"/>
      <c r="L161" s="217"/>
      <c r="M161" s="218"/>
      <c r="N161" s="219"/>
      <c r="O161" s="219"/>
      <c r="P161" s="219"/>
      <c r="Q161" s="219"/>
      <c r="R161" s="219"/>
      <c r="S161" s="219"/>
      <c r="T161" s="220"/>
      <c r="AT161" s="221" t="s">
        <v>154</v>
      </c>
      <c r="AU161" s="221" t="s">
        <v>88</v>
      </c>
      <c r="AV161" s="14" t="s">
        <v>88</v>
      </c>
      <c r="AW161" s="14" t="s">
        <v>33</v>
      </c>
      <c r="AX161" s="14" t="s">
        <v>78</v>
      </c>
      <c r="AY161" s="221" t="s">
        <v>144</v>
      </c>
    </row>
    <row r="162" spans="1:65" s="15" customFormat="1" ht="11.25">
      <c r="B162" s="222"/>
      <c r="C162" s="223"/>
      <c r="D162" s="202" t="s">
        <v>154</v>
      </c>
      <c r="E162" s="224" t="s">
        <v>1</v>
      </c>
      <c r="F162" s="225" t="s">
        <v>157</v>
      </c>
      <c r="G162" s="223"/>
      <c r="H162" s="226">
        <v>0.9</v>
      </c>
      <c r="I162" s="227"/>
      <c r="J162" s="223"/>
      <c r="K162" s="223"/>
      <c r="L162" s="228"/>
      <c r="M162" s="229"/>
      <c r="N162" s="230"/>
      <c r="O162" s="230"/>
      <c r="P162" s="230"/>
      <c r="Q162" s="230"/>
      <c r="R162" s="230"/>
      <c r="S162" s="230"/>
      <c r="T162" s="231"/>
      <c r="AT162" s="232" t="s">
        <v>154</v>
      </c>
      <c r="AU162" s="232" t="s">
        <v>88</v>
      </c>
      <c r="AV162" s="15" t="s">
        <v>152</v>
      </c>
      <c r="AW162" s="15" t="s">
        <v>33</v>
      </c>
      <c r="AX162" s="15" t="s">
        <v>86</v>
      </c>
      <c r="AY162" s="232" t="s">
        <v>144</v>
      </c>
    </row>
    <row r="163" spans="1:65" s="2" customFormat="1" ht="37.9" customHeight="1">
      <c r="A163" s="35"/>
      <c r="B163" s="36"/>
      <c r="C163" s="187" t="s">
        <v>190</v>
      </c>
      <c r="D163" s="187" t="s">
        <v>147</v>
      </c>
      <c r="E163" s="188" t="s">
        <v>191</v>
      </c>
      <c r="F163" s="189" t="s">
        <v>192</v>
      </c>
      <c r="G163" s="190" t="s">
        <v>166</v>
      </c>
      <c r="H163" s="191">
        <v>1.68</v>
      </c>
      <c r="I163" s="192"/>
      <c r="J163" s="193">
        <f>ROUND(I163*H163,2)</f>
        <v>0</v>
      </c>
      <c r="K163" s="189" t="s">
        <v>151</v>
      </c>
      <c r="L163" s="40"/>
      <c r="M163" s="194" t="s">
        <v>1</v>
      </c>
      <c r="N163" s="195" t="s">
        <v>43</v>
      </c>
      <c r="O163" s="72"/>
      <c r="P163" s="196">
        <f>O163*H163</f>
        <v>0</v>
      </c>
      <c r="Q163" s="196">
        <v>0</v>
      </c>
      <c r="R163" s="196">
        <f>Q163*H163</f>
        <v>0</v>
      </c>
      <c r="S163" s="196">
        <v>0</v>
      </c>
      <c r="T163" s="197">
        <f>S163*H163</f>
        <v>0</v>
      </c>
      <c r="U163" s="35"/>
      <c r="V163" s="35"/>
      <c r="W163" s="35"/>
      <c r="X163" s="35"/>
      <c r="Y163" s="35"/>
      <c r="Z163" s="35"/>
      <c r="AA163" s="35"/>
      <c r="AB163" s="35"/>
      <c r="AC163" s="35"/>
      <c r="AD163" s="35"/>
      <c r="AE163" s="35"/>
      <c r="AR163" s="198" t="s">
        <v>152</v>
      </c>
      <c r="AT163" s="198" t="s">
        <v>147</v>
      </c>
      <c r="AU163" s="198" t="s">
        <v>88</v>
      </c>
      <c r="AY163" s="18" t="s">
        <v>144</v>
      </c>
      <c r="BE163" s="199">
        <f>IF(N163="základní",J163,0)</f>
        <v>0</v>
      </c>
      <c r="BF163" s="199">
        <f>IF(N163="snížená",J163,0)</f>
        <v>0</v>
      </c>
      <c r="BG163" s="199">
        <f>IF(N163="zákl. přenesená",J163,0)</f>
        <v>0</v>
      </c>
      <c r="BH163" s="199">
        <f>IF(N163="sníž. přenesená",J163,0)</f>
        <v>0</v>
      </c>
      <c r="BI163" s="199">
        <f>IF(N163="nulová",J163,0)</f>
        <v>0</v>
      </c>
      <c r="BJ163" s="18" t="s">
        <v>86</v>
      </c>
      <c r="BK163" s="199">
        <f>ROUND(I163*H163,2)</f>
        <v>0</v>
      </c>
      <c r="BL163" s="18" t="s">
        <v>152</v>
      </c>
      <c r="BM163" s="198" t="s">
        <v>193</v>
      </c>
    </row>
    <row r="164" spans="1:65" s="13" customFormat="1" ht="11.25">
      <c r="B164" s="200"/>
      <c r="C164" s="201"/>
      <c r="D164" s="202" t="s">
        <v>154</v>
      </c>
      <c r="E164" s="203" t="s">
        <v>1</v>
      </c>
      <c r="F164" s="204" t="s">
        <v>194</v>
      </c>
      <c r="G164" s="201"/>
      <c r="H164" s="203" t="s">
        <v>1</v>
      </c>
      <c r="I164" s="205"/>
      <c r="J164" s="201"/>
      <c r="K164" s="201"/>
      <c r="L164" s="206"/>
      <c r="M164" s="207"/>
      <c r="N164" s="208"/>
      <c r="O164" s="208"/>
      <c r="P164" s="208"/>
      <c r="Q164" s="208"/>
      <c r="R164" s="208"/>
      <c r="S164" s="208"/>
      <c r="T164" s="209"/>
      <c r="AT164" s="210" t="s">
        <v>154</v>
      </c>
      <c r="AU164" s="210" t="s">
        <v>88</v>
      </c>
      <c r="AV164" s="13" t="s">
        <v>86</v>
      </c>
      <c r="AW164" s="13" t="s">
        <v>33</v>
      </c>
      <c r="AX164" s="13" t="s">
        <v>78</v>
      </c>
      <c r="AY164" s="210" t="s">
        <v>144</v>
      </c>
    </row>
    <row r="165" spans="1:65" s="14" customFormat="1" ht="11.25">
      <c r="B165" s="211"/>
      <c r="C165" s="212"/>
      <c r="D165" s="202" t="s">
        <v>154</v>
      </c>
      <c r="E165" s="213" t="s">
        <v>1</v>
      </c>
      <c r="F165" s="214" t="s">
        <v>195</v>
      </c>
      <c r="G165" s="212"/>
      <c r="H165" s="215">
        <v>1.68</v>
      </c>
      <c r="I165" s="216"/>
      <c r="J165" s="212"/>
      <c r="K165" s="212"/>
      <c r="L165" s="217"/>
      <c r="M165" s="218"/>
      <c r="N165" s="219"/>
      <c r="O165" s="219"/>
      <c r="P165" s="219"/>
      <c r="Q165" s="219"/>
      <c r="R165" s="219"/>
      <c r="S165" s="219"/>
      <c r="T165" s="220"/>
      <c r="AT165" s="221" t="s">
        <v>154</v>
      </c>
      <c r="AU165" s="221" t="s">
        <v>88</v>
      </c>
      <c r="AV165" s="14" t="s">
        <v>88</v>
      </c>
      <c r="AW165" s="14" t="s">
        <v>33</v>
      </c>
      <c r="AX165" s="14" t="s">
        <v>78</v>
      </c>
      <c r="AY165" s="221" t="s">
        <v>144</v>
      </c>
    </row>
    <row r="166" spans="1:65" s="15" customFormat="1" ht="11.25">
      <c r="B166" s="222"/>
      <c r="C166" s="223"/>
      <c r="D166" s="202" t="s">
        <v>154</v>
      </c>
      <c r="E166" s="224" t="s">
        <v>1</v>
      </c>
      <c r="F166" s="225" t="s">
        <v>157</v>
      </c>
      <c r="G166" s="223"/>
      <c r="H166" s="226">
        <v>1.68</v>
      </c>
      <c r="I166" s="227"/>
      <c r="J166" s="223"/>
      <c r="K166" s="223"/>
      <c r="L166" s="228"/>
      <c r="M166" s="229"/>
      <c r="N166" s="230"/>
      <c r="O166" s="230"/>
      <c r="P166" s="230"/>
      <c r="Q166" s="230"/>
      <c r="R166" s="230"/>
      <c r="S166" s="230"/>
      <c r="T166" s="231"/>
      <c r="AT166" s="232" t="s">
        <v>154</v>
      </c>
      <c r="AU166" s="232" t="s">
        <v>88</v>
      </c>
      <c r="AV166" s="15" t="s">
        <v>152</v>
      </c>
      <c r="AW166" s="15" t="s">
        <v>33</v>
      </c>
      <c r="AX166" s="15" t="s">
        <v>86</v>
      </c>
      <c r="AY166" s="232" t="s">
        <v>144</v>
      </c>
    </row>
    <row r="167" spans="1:65" s="12" customFormat="1" ht="22.9" customHeight="1">
      <c r="B167" s="171"/>
      <c r="C167" s="172"/>
      <c r="D167" s="173" t="s">
        <v>77</v>
      </c>
      <c r="E167" s="185" t="s">
        <v>185</v>
      </c>
      <c r="F167" s="185" t="s">
        <v>196</v>
      </c>
      <c r="G167" s="172"/>
      <c r="H167" s="172"/>
      <c r="I167" s="175"/>
      <c r="J167" s="186">
        <f>BK167</f>
        <v>0</v>
      </c>
      <c r="K167" s="172"/>
      <c r="L167" s="177"/>
      <c r="M167" s="178"/>
      <c r="N167" s="179"/>
      <c r="O167" s="179"/>
      <c r="P167" s="180">
        <f>SUM(P168:P203)</f>
        <v>0</v>
      </c>
      <c r="Q167" s="179"/>
      <c r="R167" s="180">
        <f>SUM(R168:R203)</f>
        <v>0</v>
      </c>
      <c r="S167" s="179"/>
      <c r="T167" s="181">
        <f>SUM(T168:T203)</f>
        <v>0</v>
      </c>
      <c r="AR167" s="182" t="s">
        <v>86</v>
      </c>
      <c r="AT167" s="183" t="s">
        <v>77</v>
      </c>
      <c r="AU167" s="183" t="s">
        <v>86</v>
      </c>
      <c r="AY167" s="182" t="s">
        <v>144</v>
      </c>
      <c r="BK167" s="184">
        <f>SUM(BK168:BK203)</f>
        <v>0</v>
      </c>
    </row>
    <row r="168" spans="1:65" s="2" customFormat="1" ht="44.25" customHeight="1">
      <c r="A168" s="35"/>
      <c r="B168" s="36"/>
      <c r="C168" s="187" t="s">
        <v>161</v>
      </c>
      <c r="D168" s="187" t="s">
        <v>147</v>
      </c>
      <c r="E168" s="188" t="s">
        <v>197</v>
      </c>
      <c r="F168" s="189" t="s">
        <v>198</v>
      </c>
      <c r="G168" s="190" t="s">
        <v>166</v>
      </c>
      <c r="H168" s="191">
        <v>11.324999999999999</v>
      </c>
      <c r="I168" s="192"/>
      <c r="J168" s="193">
        <f>ROUND(I168*H168,2)</f>
        <v>0</v>
      </c>
      <c r="K168" s="189" t="s">
        <v>151</v>
      </c>
      <c r="L168" s="40"/>
      <c r="M168" s="194" t="s">
        <v>1</v>
      </c>
      <c r="N168" s="195" t="s">
        <v>43</v>
      </c>
      <c r="O168" s="72"/>
      <c r="P168" s="196">
        <f>O168*H168</f>
        <v>0</v>
      </c>
      <c r="Q168" s="196">
        <v>0</v>
      </c>
      <c r="R168" s="196">
        <f>Q168*H168</f>
        <v>0</v>
      </c>
      <c r="S168" s="196">
        <v>0</v>
      </c>
      <c r="T168" s="197">
        <f>S168*H168</f>
        <v>0</v>
      </c>
      <c r="U168" s="35"/>
      <c r="V168" s="35"/>
      <c r="W168" s="35"/>
      <c r="X168" s="35"/>
      <c r="Y168" s="35"/>
      <c r="Z168" s="35"/>
      <c r="AA168" s="35"/>
      <c r="AB168" s="35"/>
      <c r="AC168" s="35"/>
      <c r="AD168" s="35"/>
      <c r="AE168" s="35"/>
      <c r="AR168" s="198" t="s">
        <v>152</v>
      </c>
      <c r="AT168" s="198" t="s">
        <v>147</v>
      </c>
      <c r="AU168" s="198" t="s">
        <v>88</v>
      </c>
      <c r="AY168" s="18" t="s">
        <v>144</v>
      </c>
      <c r="BE168" s="199">
        <f>IF(N168="základní",J168,0)</f>
        <v>0</v>
      </c>
      <c r="BF168" s="199">
        <f>IF(N168="snížená",J168,0)</f>
        <v>0</v>
      </c>
      <c r="BG168" s="199">
        <f>IF(N168="zákl. přenesená",J168,0)</f>
        <v>0</v>
      </c>
      <c r="BH168" s="199">
        <f>IF(N168="sníž. přenesená",J168,0)</f>
        <v>0</v>
      </c>
      <c r="BI168" s="199">
        <f>IF(N168="nulová",J168,0)</f>
        <v>0</v>
      </c>
      <c r="BJ168" s="18" t="s">
        <v>86</v>
      </c>
      <c r="BK168" s="199">
        <f>ROUND(I168*H168,2)</f>
        <v>0</v>
      </c>
      <c r="BL168" s="18" t="s">
        <v>152</v>
      </c>
      <c r="BM168" s="198" t="s">
        <v>199</v>
      </c>
    </row>
    <row r="169" spans="1:65" s="13" customFormat="1" ht="11.25">
      <c r="B169" s="200"/>
      <c r="C169" s="201"/>
      <c r="D169" s="202" t="s">
        <v>154</v>
      </c>
      <c r="E169" s="203" t="s">
        <v>1</v>
      </c>
      <c r="F169" s="204" t="s">
        <v>200</v>
      </c>
      <c r="G169" s="201"/>
      <c r="H169" s="203" t="s">
        <v>1</v>
      </c>
      <c r="I169" s="205"/>
      <c r="J169" s="201"/>
      <c r="K169" s="201"/>
      <c r="L169" s="206"/>
      <c r="M169" s="207"/>
      <c r="N169" s="208"/>
      <c r="O169" s="208"/>
      <c r="P169" s="208"/>
      <c r="Q169" s="208"/>
      <c r="R169" s="208"/>
      <c r="S169" s="208"/>
      <c r="T169" s="209"/>
      <c r="AT169" s="210" t="s">
        <v>154</v>
      </c>
      <c r="AU169" s="210" t="s">
        <v>88</v>
      </c>
      <c r="AV169" s="13" t="s">
        <v>86</v>
      </c>
      <c r="AW169" s="13" t="s">
        <v>33</v>
      </c>
      <c r="AX169" s="13" t="s">
        <v>78</v>
      </c>
      <c r="AY169" s="210" t="s">
        <v>144</v>
      </c>
    </row>
    <row r="170" spans="1:65" s="14" customFormat="1" ht="11.25">
      <c r="B170" s="211"/>
      <c r="C170" s="212"/>
      <c r="D170" s="202" t="s">
        <v>154</v>
      </c>
      <c r="E170" s="213" t="s">
        <v>1</v>
      </c>
      <c r="F170" s="214" t="s">
        <v>201</v>
      </c>
      <c r="G170" s="212"/>
      <c r="H170" s="215">
        <v>3.69</v>
      </c>
      <c r="I170" s="216"/>
      <c r="J170" s="212"/>
      <c r="K170" s="212"/>
      <c r="L170" s="217"/>
      <c r="M170" s="218"/>
      <c r="N170" s="219"/>
      <c r="O170" s="219"/>
      <c r="P170" s="219"/>
      <c r="Q170" s="219"/>
      <c r="R170" s="219"/>
      <c r="S170" s="219"/>
      <c r="T170" s="220"/>
      <c r="AT170" s="221" t="s">
        <v>154</v>
      </c>
      <c r="AU170" s="221" t="s">
        <v>88</v>
      </c>
      <c r="AV170" s="14" t="s">
        <v>88</v>
      </c>
      <c r="AW170" s="14" t="s">
        <v>33</v>
      </c>
      <c r="AX170" s="14" t="s">
        <v>78</v>
      </c>
      <c r="AY170" s="221" t="s">
        <v>144</v>
      </c>
    </row>
    <row r="171" spans="1:65" s="14" customFormat="1" ht="11.25">
      <c r="B171" s="211"/>
      <c r="C171" s="212"/>
      <c r="D171" s="202" t="s">
        <v>154</v>
      </c>
      <c r="E171" s="213" t="s">
        <v>1</v>
      </c>
      <c r="F171" s="214" t="s">
        <v>202</v>
      </c>
      <c r="G171" s="212"/>
      <c r="H171" s="215">
        <v>13.545</v>
      </c>
      <c r="I171" s="216"/>
      <c r="J171" s="212"/>
      <c r="K171" s="212"/>
      <c r="L171" s="217"/>
      <c r="M171" s="218"/>
      <c r="N171" s="219"/>
      <c r="O171" s="219"/>
      <c r="P171" s="219"/>
      <c r="Q171" s="219"/>
      <c r="R171" s="219"/>
      <c r="S171" s="219"/>
      <c r="T171" s="220"/>
      <c r="AT171" s="221" t="s">
        <v>154</v>
      </c>
      <c r="AU171" s="221" t="s">
        <v>88</v>
      </c>
      <c r="AV171" s="14" t="s">
        <v>88</v>
      </c>
      <c r="AW171" s="14" t="s">
        <v>33</v>
      </c>
      <c r="AX171" s="14" t="s">
        <v>78</v>
      </c>
      <c r="AY171" s="221" t="s">
        <v>144</v>
      </c>
    </row>
    <row r="172" spans="1:65" s="14" customFormat="1" ht="11.25">
      <c r="B172" s="211"/>
      <c r="C172" s="212"/>
      <c r="D172" s="202" t="s">
        <v>154</v>
      </c>
      <c r="E172" s="213" t="s">
        <v>1</v>
      </c>
      <c r="F172" s="214" t="s">
        <v>203</v>
      </c>
      <c r="G172" s="212"/>
      <c r="H172" s="215">
        <v>-2.758</v>
      </c>
      <c r="I172" s="216"/>
      <c r="J172" s="212"/>
      <c r="K172" s="212"/>
      <c r="L172" s="217"/>
      <c r="M172" s="218"/>
      <c r="N172" s="219"/>
      <c r="O172" s="219"/>
      <c r="P172" s="219"/>
      <c r="Q172" s="219"/>
      <c r="R172" s="219"/>
      <c r="S172" s="219"/>
      <c r="T172" s="220"/>
      <c r="AT172" s="221" t="s">
        <v>154</v>
      </c>
      <c r="AU172" s="221" t="s">
        <v>88</v>
      </c>
      <c r="AV172" s="14" t="s">
        <v>88</v>
      </c>
      <c r="AW172" s="14" t="s">
        <v>33</v>
      </c>
      <c r="AX172" s="14" t="s">
        <v>78</v>
      </c>
      <c r="AY172" s="221" t="s">
        <v>144</v>
      </c>
    </row>
    <row r="173" spans="1:65" s="14" customFormat="1" ht="11.25">
      <c r="B173" s="211"/>
      <c r="C173" s="212"/>
      <c r="D173" s="202" t="s">
        <v>154</v>
      </c>
      <c r="E173" s="213" t="s">
        <v>1</v>
      </c>
      <c r="F173" s="214" t="s">
        <v>204</v>
      </c>
      <c r="G173" s="212"/>
      <c r="H173" s="215">
        <v>-3.1520000000000001</v>
      </c>
      <c r="I173" s="216"/>
      <c r="J173" s="212"/>
      <c r="K173" s="212"/>
      <c r="L173" s="217"/>
      <c r="M173" s="218"/>
      <c r="N173" s="219"/>
      <c r="O173" s="219"/>
      <c r="P173" s="219"/>
      <c r="Q173" s="219"/>
      <c r="R173" s="219"/>
      <c r="S173" s="219"/>
      <c r="T173" s="220"/>
      <c r="AT173" s="221" t="s">
        <v>154</v>
      </c>
      <c r="AU173" s="221" t="s">
        <v>88</v>
      </c>
      <c r="AV173" s="14" t="s">
        <v>88</v>
      </c>
      <c r="AW173" s="14" t="s">
        <v>33</v>
      </c>
      <c r="AX173" s="14" t="s">
        <v>78</v>
      </c>
      <c r="AY173" s="221" t="s">
        <v>144</v>
      </c>
    </row>
    <row r="174" spans="1:65" s="15" customFormat="1" ht="11.25">
      <c r="B174" s="222"/>
      <c r="C174" s="223"/>
      <c r="D174" s="202" t="s">
        <v>154</v>
      </c>
      <c r="E174" s="224" t="s">
        <v>1</v>
      </c>
      <c r="F174" s="225" t="s">
        <v>157</v>
      </c>
      <c r="G174" s="223"/>
      <c r="H174" s="226">
        <v>11.324999999999999</v>
      </c>
      <c r="I174" s="227"/>
      <c r="J174" s="223"/>
      <c r="K174" s="223"/>
      <c r="L174" s="228"/>
      <c r="M174" s="229"/>
      <c r="N174" s="230"/>
      <c r="O174" s="230"/>
      <c r="P174" s="230"/>
      <c r="Q174" s="230"/>
      <c r="R174" s="230"/>
      <c r="S174" s="230"/>
      <c r="T174" s="231"/>
      <c r="AT174" s="232" t="s">
        <v>154</v>
      </c>
      <c r="AU174" s="232" t="s">
        <v>88</v>
      </c>
      <c r="AV174" s="15" t="s">
        <v>152</v>
      </c>
      <c r="AW174" s="15" t="s">
        <v>33</v>
      </c>
      <c r="AX174" s="15" t="s">
        <v>86</v>
      </c>
      <c r="AY174" s="232" t="s">
        <v>144</v>
      </c>
    </row>
    <row r="175" spans="1:65" s="2" customFormat="1" ht="24.2" customHeight="1">
      <c r="A175" s="35"/>
      <c r="B175" s="36"/>
      <c r="C175" s="187" t="s">
        <v>205</v>
      </c>
      <c r="D175" s="187" t="s">
        <v>147</v>
      </c>
      <c r="E175" s="188" t="s">
        <v>206</v>
      </c>
      <c r="F175" s="189" t="s">
        <v>207</v>
      </c>
      <c r="G175" s="190" t="s">
        <v>166</v>
      </c>
      <c r="H175" s="191">
        <v>14.02</v>
      </c>
      <c r="I175" s="192"/>
      <c r="J175" s="193">
        <f>ROUND(I175*H175,2)</f>
        <v>0</v>
      </c>
      <c r="K175" s="189" t="s">
        <v>151</v>
      </c>
      <c r="L175" s="40"/>
      <c r="M175" s="194" t="s">
        <v>1</v>
      </c>
      <c r="N175" s="195" t="s">
        <v>43</v>
      </c>
      <c r="O175" s="72"/>
      <c r="P175" s="196">
        <f>O175*H175</f>
        <v>0</v>
      </c>
      <c r="Q175" s="196">
        <v>0</v>
      </c>
      <c r="R175" s="196">
        <f>Q175*H175</f>
        <v>0</v>
      </c>
      <c r="S175" s="196">
        <v>0</v>
      </c>
      <c r="T175" s="197">
        <f>S175*H175</f>
        <v>0</v>
      </c>
      <c r="U175" s="35"/>
      <c r="V175" s="35"/>
      <c r="W175" s="35"/>
      <c r="X175" s="35"/>
      <c r="Y175" s="35"/>
      <c r="Z175" s="35"/>
      <c r="AA175" s="35"/>
      <c r="AB175" s="35"/>
      <c r="AC175" s="35"/>
      <c r="AD175" s="35"/>
      <c r="AE175" s="35"/>
      <c r="AR175" s="198" t="s">
        <v>152</v>
      </c>
      <c r="AT175" s="198" t="s">
        <v>147</v>
      </c>
      <c r="AU175" s="198" t="s">
        <v>88</v>
      </c>
      <c r="AY175" s="18" t="s">
        <v>144</v>
      </c>
      <c r="BE175" s="199">
        <f>IF(N175="základní",J175,0)</f>
        <v>0</v>
      </c>
      <c r="BF175" s="199">
        <f>IF(N175="snížená",J175,0)</f>
        <v>0</v>
      </c>
      <c r="BG175" s="199">
        <f>IF(N175="zákl. přenesená",J175,0)</f>
        <v>0</v>
      </c>
      <c r="BH175" s="199">
        <f>IF(N175="sníž. přenesená",J175,0)</f>
        <v>0</v>
      </c>
      <c r="BI175" s="199">
        <f>IF(N175="nulová",J175,0)</f>
        <v>0</v>
      </c>
      <c r="BJ175" s="18" t="s">
        <v>86</v>
      </c>
      <c r="BK175" s="199">
        <f>ROUND(I175*H175,2)</f>
        <v>0</v>
      </c>
      <c r="BL175" s="18" t="s">
        <v>152</v>
      </c>
      <c r="BM175" s="198" t="s">
        <v>208</v>
      </c>
    </row>
    <row r="176" spans="1:65" s="13" customFormat="1" ht="11.25">
      <c r="B176" s="200"/>
      <c r="C176" s="201"/>
      <c r="D176" s="202" t="s">
        <v>154</v>
      </c>
      <c r="E176" s="203" t="s">
        <v>1</v>
      </c>
      <c r="F176" s="204" t="s">
        <v>176</v>
      </c>
      <c r="G176" s="201"/>
      <c r="H176" s="203" t="s">
        <v>1</v>
      </c>
      <c r="I176" s="205"/>
      <c r="J176" s="201"/>
      <c r="K176" s="201"/>
      <c r="L176" s="206"/>
      <c r="M176" s="207"/>
      <c r="N176" s="208"/>
      <c r="O176" s="208"/>
      <c r="P176" s="208"/>
      <c r="Q176" s="208"/>
      <c r="R176" s="208"/>
      <c r="S176" s="208"/>
      <c r="T176" s="209"/>
      <c r="AT176" s="210" t="s">
        <v>154</v>
      </c>
      <c r="AU176" s="210" t="s">
        <v>88</v>
      </c>
      <c r="AV176" s="13" t="s">
        <v>86</v>
      </c>
      <c r="AW176" s="13" t="s">
        <v>33</v>
      </c>
      <c r="AX176" s="13" t="s">
        <v>78</v>
      </c>
      <c r="AY176" s="210" t="s">
        <v>144</v>
      </c>
    </row>
    <row r="177" spans="1:65" s="14" customFormat="1" ht="11.25">
      <c r="B177" s="211"/>
      <c r="C177" s="212"/>
      <c r="D177" s="202" t="s">
        <v>154</v>
      </c>
      <c r="E177" s="213" t="s">
        <v>1</v>
      </c>
      <c r="F177" s="214" t="s">
        <v>209</v>
      </c>
      <c r="G177" s="212"/>
      <c r="H177" s="215">
        <v>6.5650000000000004</v>
      </c>
      <c r="I177" s="216"/>
      <c r="J177" s="212"/>
      <c r="K177" s="212"/>
      <c r="L177" s="217"/>
      <c r="M177" s="218"/>
      <c r="N177" s="219"/>
      <c r="O177" s="219"/>
      <c r="P177" s="219"/>
      <c r="Q177" s="219"/>
      <c r="R177" s="219"/>
      <c r="S177" s="219"/>
      <c r="T177" s="220"/>
      <c r="AT177" s="221" t="s">
        <v>154</v>
      </c>
      <c r="AU177" s="221" t="s">
        <v>88</v>
      </c>
      <c r="AV177" s="14" t="s">
        <v>88</v>
      </c>
      <c r="AW177" s="14" t="s">
        <v>33</v>
      </c>
      <c r="AX177" s="14" t="s">
        <v>78</v>
      </c>
      <c r="AY177" s="221" t="s">
        <v>144</v>
      </c>
    </row>
    <row r="178" spans="1:65" s="13" customFormat="1" ht="11.25">
      <c r="B178" s="200"/>
      <c r="C178" s="201"/>
      <c r="D178" s="202" t="s">
        <v>154</v>
      </c>
      <c r="E178" s="203" t="s">
        <v>1</v>
      </c>
      <c r="F178" s="204" t="s">
        <v>210</v>
      </c>
      <c r="G178" s="201"/>
      <c r="H178" s="203" t="s">
        <v>1</v>
      </c>
      <c r="I178" s="205"/>
      <c r="J178" s="201"/>
      <c r="K178" s="201"/>
      <c r="L178" s="206"/>
      <c r="M178" s="207"/>
      <c r="N178" s="208"/>
      <c r="O178" s="208"/>
      <c r="P178" s="208"/>
      <c r="Q178" s="208"/>
      <c r="R178" s="208"/>
      <c r="S178" s="208"/>
      <c r="T178" s="209"/>
      <c r="AT178" s="210" t="s">
        <v>154</v>
      </c>
      <c r="AU178" s="210" t="s">
        <v>88</v>
      </c>
      <c r="AV178" s="13" t="s">
        <v>86</v>
      </c>
      <c r="AW178" s="13" t="s">
        <v>33</v>
      </c>
      <c r="AX178" s="13" t="s">
        <v>78</v>
      </c>
      <c r="AY178" s="210" t="s">
        <v>144</v>
      </c>
    </row>
    <row r="179" spans="1:65" s="14" customFormat="1" ht="11.25">
      <c r="B179" s="211"/>
      <c r="C179" s="212"/>
      <c r="D179" s="202" t="s">
        <v>154</v>
      </c>
      <c r="E179" s="213" t="s">
        <v>1</v>
      </c>
      <c r="F179" s="214" t="s">
        <v>211</v>
      </c>
      <c r="G179" s="212"/>
      <c r="H179" s="215">
        <v>7.4550000000000001</v>
      </c>
      <c r="I179" s="216"/>
      <c r="J179" s="212"/>
      <c r="K179" s="212"/>
      <c r="L179" s="217"/>
      <c r="M179" s="218"/>
      <c r="N179" s="219"/>
      <c r="O179" s="219"/>
      <c r="P179" s="219"/>
      <c r="Q179" s="219"/>
      <c r="R179" s="219"/>
      <c r="S179" s="219"/>
      <c r="T179" s="220"/>
      <c r="AT179" s="221" t="s">
        <v>154</v>
      </c>
      <c r="AU179" s="221" t="s">
        <v>88</v>
      </c>
      <c r="AV179" s="14" t="s">
        <v>88</v>
      </c>
      <c r="AW179" s="14" t="s">
        <v>33</v>
      </c>
      <c r="AX179" s="14" t="s">
        <v>78</v>
      </c>
      <c r="AY179" s="221" t="s">
        <v>144</v>
      </c>
    </row>
    <row r="180" spans="1:65" s="15" customFormat="1" ht="11.25">
      <c r="B180" s="222"/>
      <c r="C180" s="223"/>
      <c r="D180" s="202" t="s">
        <v>154</v>
      </c>
      <c r="E180" s="224" t="s">
        <v>1</v>
      </c>
      <c r="F180" s="225" t="s">
        <v>157</v>
      </c>
      <c r="G180" s="223"/>
      <c r="H180" s="226">
        <v>14.02</v>
      </c>
      <c r="I180" s="227"/>
      <c r="J180" s="223"/>
      <c r="K180" s="223"/>
      <c r="L180" s="228"/>
      <c r="M180" s="229"/>
      <c r="N180" s="230"/>
      <c r="O180" s="230"/>
      <c r="P180" s="230"/>
      <c r="Q180" s="230"/>
      <c r="R180" s="230"/>
      <c r="S180" s="230"/>
      <c r="T180" s="231"/>
      <c r="AT180" s="232" t="s">
        <v>154</v>
      </c>
      <c r="AU180" s="232" t="s">
        <v>88</v>
      </c>
      <c r="AV180" s="15" t="s">
        <v>152</v>
      </c>
      <c r="AW180" s="15" t="s">
        <v>33</v>
      </c>
      <c r="AX180" s="15" t="s">
        <v>86</v>
      </c>
      <c r="AY180" s="232" t="s">
        <v>144</v>
      </c>
    </row>
    <row r="181" spans="1:65" s="2" customFormat="1" ht="49.15" customHeight="1">
      <c r="A181" s="35"/>
      <c r="B181" s="36"/>
      <c r="C181" s="187" t="s">
        <v>212</v>
      </c>
      <c r="D181" s="187" t="s">
        <v>147</v>
      </c>
      <c r="E181" s="188" t="s">
        <v>213</v>
      </c>
      <c r="F181" s="189" t="s">
        <v>214</v>
      </c>
      <c r="G181" s="190" t="s">
        <v>166</v>
      </c>
      <c r="H181" s="191">
        <v>14.02</v>
      </c>
      <c r="I181" s="192"/>
      <c r="J181" s="193">
        <f>ROUND(I181*H181,2)</f>
        <v>0</v>
      </c>
      <c r="K181" s="189" t="s">
        <v>151</v>
      </c>
      <c r="L181" s="40"/>
      <c r="M181" s="194" t="s">
        <v>1</v>
      </c>
      <c r="N181" s="195" t="s">
        <v>43</v>
      </c>
      <c r="O181" s="72"/>
      <c r="P181" s="196">
        <f>O181*H181</f>
        <v>0</v>
      </c>
      <c r="Q181" s="196">
        <v>0</v>
      </c>
      <c r="R181" s="196">
        <f>Q181*H181</f>
        <v>0</v>
      </c>
      <c r="S181" s="196">
        <v>0</v>
      </c>
      <c r="T181" s="197">
        <f>S181*H181</f>
        <v>0</v>
      </c>
      <c r="U181" s="35"/>
      <c r="V181" s="35"/>
      <c r="W181" s="35"/>
      <c r="X181" s="35"/>
      <c r="Y181" s="35"/>
      <c r="Z181" s="35"/>
      <c r="AA181" s="35"/>
      <c r="AB181" s="35"/>
      <c r="AC181" s="35"/>
      <c r="AD181" s="35"/>
      <c r="AE181" s="35"/>
      <c r="AR181" s="198" t="s">
        <v>152</v>
      </c>
      <c r="AT181" s="198" t="s">
        <v>147</v>
      </c>
      <c r="AU181" s="198" t="s">
        <v>88</v>
      </c>
      <c r="AY181" s="18" t="s">
        <v>144</v>
      </c>
      <c r="BE181" s="199">
        <f>IF(N181="základní",J181,0)</f>
        <v>0</v>
      </c>
      <c r="BF181" s="199">
        <f>IF(N181="snížená",J181,0)</f>
        <v>0</v>
      </c>
      <c r="BG181" s="199">
        <f>IF(N181="zákl. přenesená",J181,0)</f>
        <v>0</v>
      </c>
      <c r="BH181" s="199">
        <f>IF(N181="sníž. přenesená",J181,0)</f>
        <v>0</v>
      </c>
      <c r="BI181" s="199">
        <f>IF(N181="nulová",J181,0)</f>
        <v>0</v>
      </c>
      <c r="BJ181" s="18" t="s">
        <v>86</v>
      </c>
      <c r="BK181" s="199">
        <f>ROUND(I181*H181,2)</f>
        <v>0</v>
      </c>
      <c r="BL181" s="18" t="s">
        <v>152</v>
      </c>
      <c r="BM181" s="198" t="s">
        <v>215</v>
      </c>
    </row>
    <row r="182" spans="1:65" s="13" customFormat="1" ht="11.25">
      <c r="B182" s="200"/>
      <c r="C182" s="201"/>
      <c r="D182" s="202" t="s">
        <v>154</v>
      </c>
      <c r="E182" s="203" t="s">
        <v>1</v>
      </c>
      <c r="F182" s="204" t="s">
        <v>176</v>
      </c>
      <c r="G182" s="201"/>
      <c r="H182" s="203" t="s">
        <v>1</v>
      </c>
      <c r="I182" s="205"/>
      <c r="J182" s="201"/>
      <c r="K182" s="201"/>
      <c r="L182" s="206"/>
      <c r="M182" s="207"/>
      <c r="N182" s="208"/>
      <c r="O182" s="208"/>
      <c r="P182" s="208"/>
      <c r="Q182" s="208"/>
      <c r="R182" s="208"/>
      <c r="S182" s="208"/>
      <c r="T182" s="209"/>
      <c r="AT182" s="210" t="s">
        <v>154</v>
      </c>
      <c r="AU182" s="210" t="s">
        <v>88</v>
      </c>
      <c r="AV182" s="13" t="s">
        <v>86</v>
      </c>
      <c r="AW182" s="13" t="s">
        <v>33</v>
      </c>
      <c r="AX182" s="13" t="s">
        <v>78</v>
      </c>
      <c r="AY182" s="210" t="s">
        <v>144</v>
      </c>
    </row>
    <row r="183" spans="1:65" s="14" customFormat="1" ht="11.25">
      <c r="B183" s="211"/>
      <c r="C183" s="212"/>
      <c r="D183" s="202" t="s">
        <v>154</v>
      </c>
      <c r="E183" s="213" t="s">
        <v>1</v>
      </c>
      <c r="F183" s="214" t="s">
        <v>209</v>
      </c>
      <c r="G183" s="212"/>
      <c r="H183" s="215">
        <v>6.5650000000000004</v>
      </c>
      <c r="I183" s="216"/>
      <c r="J183" s="212"/>
      <c r="K183" s="212"/>
      <c r="L183" s="217"/>
      <c r="M183" s="218"/>
      <c r="N183" s="219"/>
      <c r="O183" s="219"/>
      <c r="P183" s="219"/>
      <c r="Q183" s="219"/>
      <c r="R183" s="219"/>
      <c r="S183" s="219"/>
      <c r="T183" s="220"/>
      <c r="AT183" s="221" t="s">
        <v>154</v>
      </c>
      <c r="AU183" s="221" t="s">
        <v>88</v>
      </c>
      <c r="AV183" s="14" t="s">
        <v>88</v>
      </c>
      <c r="AW183" s="14" t="s">
        <v>33</v>
      </c>
      <c r="AX183" s="14" t="s">
        <v>78</v>
      </c>
      <c r="AY183" s="221" t="s">
        <v>144</v>
      </c>
    </row>
    <row r="184" spans="1:65" s="13" customFormat="1" ht="11.25">
      <c r="B184" s="200"/>
      <c r="C184" s="201"/>
      <c r="D184" s="202" t="s">
        <v>154</v>
      </c>
      <c r="E184" s="203" t="s">
        <v>1</v>
      </c>
      <c r="F184" s="204" t="s">
        <v>210</v>
      </c>
      <c r="G184" s="201"/>
      <c r="H184" s="203" t="s">
        <v>1</v>
      </c>
      <c r="I184" s="205"/>
      <c r="J184" s="201"/>
      <c r="K184" s="201"/>
      <c r="L184" s="206"/>
      <c r="M184" s="207"/>
      <c r="N184" s="208"/>
      <c r="O184" s="208"/>
      <c r="P184" s="208"/>
      <c r="Q184" s="208"/>
      <c r="R184" s="208"/>
      <c r="S184" s="208"/>
      <c r="T184" s="209"/>
      <c r="AT184" s="210" t="s">
        <v>154</v>
      </c>
      <c r="AU184" s="210" t="s">
        <v>88</v>
      </c>
      <c r="AV184" s="13" t="s">
        <v>86</v>
      </c>
      <c r="AW184" s="13" t="s">
        <v>33</v>
      </c>
      <c r="AX184" s="13" t="s">
        <v>78</v>
      </c>
      <c r="AY184" s="210" t="s">
        <v>144</v>
      </c>
    </row>
    <row r="185" spans="1:65" s="14" customFormat="1" ht="11.25">
      <c r="B185" s="211"/>
      <c r="C185" s="212"/>
      <c r="D185" s="202" t="s">
        <v>154</v>
      </c>
      <c r="E185" s="213" t="s">
        <v>1</v>
      </c>
      <c r="F185" s="214" t="s">
        <v>211</v>
      </c>
      <c r="G185" s="212"/>
      <c r="H185" s="215">
        <v>7.4550000000000001</v>
      </c>
      <c r="I185" s="216"/>
      <c r="J185" s="212"/>
      <c r="K185" s="212"/>
      <c r="L185" s="217"/>
      <c r="M185" s="218"/>
      <c r="N185" s="219"/>
      <c r="O185" s="219"/>
      <c r="P185" s="219"/>
      <c r="Q185" s="219"/>
      <c r="R185" s="219"/>
      <c r="S185" s="219"/>
      <c r="T185" s="220"/>
      <c r="AT185" s="221" t="s">
        <v>154</v>
      </c>
      <c r="AU185" s="221" t="s">
        <v>88</v>
      </c>
      <c r="AV185" s="14" t="s">
        <v>88</v>
      </c>
      <c r="AW185" s="14" t="s">
        <v>33</v>
      </c>
      <c r="AX185" s="14" t="s">
        <v>78</v>
      </c>
      <c r="AY185" s="221" t="s">
        <v>144</v>
      </c>
    </row>
    <row r="186" spans="1:65" s="15" customFormat="1" ht="11.25">
      <c r="B186" s="222"/>
      <c r="C186" s="223"/>
      <c r="D186" s="202" t="s">
        <v>154</v>
      </c>
      <c r="E186" s="224" t="s">
        <v>1</v>
      </c>
      <c r="F186" s="225" t="s">
        <v>157</v>
      </c>
      <c r="G186" s="223"/>
      <c r="H186" s="226">
        <v>14.02</v>
      </c>
      <c r="I186" s="227"/>
      <c r="J186" s="223"/>
      <c r="K186" s="223"/>
      <c r="L186" s="228"/>
      <c r="M186" s="229"/>
      <c r="N186" s="230"/>
      <c r="O186" s="230"/>
      <c r="P186" s="230"/>
      <c r="Q186" s="230"/>
      <c r="R186" s="230"/>
      <c r="S186" s="230"/>
      <c r="T186" s="231"/>
      <c r="AT186" s="232" t="s">
        <v>154</v>
      </c>
      <c r="AU186" s="232" t="s">
        <v>88</v>
      </c>
      <c r="AV186" s="15" t="s">
        <v>152</v>
      </c>
      <c r="AW186" s="15" t="s">
        <v>33</v>
      </c>
      <c r="AX186" s="15" t="s">
        <v>86</v>
      </c>
      <c r="AY186" s="232" t="s">
        <v>144</v>
      </c>
    </row>
    <row r="187" spans="1:65" s="2" customFormat="1" ht="24.2" customHeight="1">
      <c r="A187" s="35"/>
      <c r="B187" s="36"/>
      <c r="C187" s="187" t="s">
        <v>216</v>
      </c>
      <c r="D187" s="187" t="s">
        <v>147</v>
      </c>
      <c r="E187" s="188" t="s">
        <v>217</v>
      </c>
      <c r="F187" s="189" t="s">
        <v>218</v>
      </c>
      <c r="G187" s="190" t="s">
        <v>181</v>
      </c>
      <c r="H187" s="191">
        <v>14.01</v>
      </c>
      <c r="I187" s="192"/>
      <c r="J187" s="193">
        <f>ROUND(I187*H187,2)</f>
        <v>0</v>
      </c>
      <c r="K187" s="189" t="s">
        <v>151</v>
      </c>
      <c r="L187" s="40"/>
      <c r="M187" s="194" t="s">
        <v>1</v>
      </c>
      <c r="N187" s="195" t="s">
        <v>43</v>
      </c>
      <c r="O187" s="72"/>
      <c r="P187" s="196">
        <f>O187*H187</f>
        <v>0</v>
      </c>
      <c r="Q187" s="196">
        <v>0</v>
      </c>
      <c r="R187" s="196">
        <f>Q187*H187</f>
        <v>0</v>
      </c>
      <c r="S187" s="196">
        <v>0</v>
      </c>
      <c r="T187" s="197">
        <f>S187*H187</f>
        <v>0</v>
      </c>
      <c r="U187" s="35"/>
      <c r="V187" s="35"/>
      <c r="W187" s="35"/>
      <c r="X187" s="35"/>
      <c r="Y187" s="35"/>
      <c r="Z187" s="35"/>
      <c r="AA187" s="35"/>
      <c r="AB187" s="35"/>
      <c r="AC187" s="35"/>
      <c r="AD187" s="35"/>
      <c r="AE187" s="35"/>
      <c r="AR187" s="198" t="s">
        <v>152</v>
      </c>
      <c r="AT187" s="198" t="s">
        <v>147</v>
      </c>
      <c r="AU187" s="198" t="s">
        <v>88</v>
      </c>
      <c r="AY187" s="18" t="s">
        <v>144</v>
      </c>
      <c r="BE187" s="199">
        <f>IF(N187="základní",J187,0)</f>
        <v>0</v>
      </c>
      <c r="BF187" s="199">
        <f>IF(N187="snížená",J187,0)</f>
        <v>0</v>
      </c>
      <c r="BG187" s="199">
        <f>IF(N187="zákl. přenesená",J187,0)</f>
        <v>0</v>
      </c>
      <c r="BH187" s="199">
        <f>IF(N187="sníž. přenesená",J187,0)</f>
        <v>0</v>
      </c>
      <c r="BI187" s="199">
        <f>IF(N187="nulová",J187,0)</f>
        <v>0</v>
      </c>
      <c r="BJ187" s="18" t="s">
        <v>86</v>
      </c>
      <c r="BK187" s="199">
        <f>ROUND(I187*H187,2)</f>
        <v>0</v>
      </c>
      <c r="BL187" s="18" t="s">
        <v>152</v>
      </c>
      <c r="BM187" s="198" t="s">
        <v>219</v>
      </c>
    </row>
    <row r="188" spans="1:65" s="13" customFormat="1" ht="11.25">
      <c r="B188" s="200"/>
      <c r="C188" s="201"/>
      <c r="D188" s="202" t="s">
        <v>154</v>
      </c>
      <c r="E188" s="203" t="s">
        <v>1</v>
      </c>
      <c r="F188" s="204" t="s">
        <v>220</v>
      </c>
      <c r="G188" s="201"/>
      <c r="H188" s="203" t="s">
        <v>1</v>
      </c>
      <c r="I188" s="205"/>
      <c r="J188" s="201"/>
      <c r="K188" s="201"/>
      <c r="L188" s="206"/>
      <c r="M188" s="207"/>
      <c r="N188" s="208"/>
      <c r="O188" s="208"/>
      <c r="P188" s="208"/>
      <c r="Q188" s="208"/>
      <c r="R188" s="208"/>
      <c r="S188" s="208"/>
      <c r="T188" s="209"/>
      <c r="AT188" s="210" t="s">
        <v>154</v>
      </c>
      <c r="AU188" s="210" t="s">
        <v>88</v>
      </c>
      <c r="AV188" s="13" t="s">
        <v>86</v>
      </c>
      <c r="AW188" s="13" t="s">
        <v>33</v>
      </c>
      <c r="AX188" s="13" t="s">
        <v>78</v>
      </c>
      <c r="AY188" s="210" t="s">
        <v>144</v>
      </c>
    </row>
    <row r="189" spans="1:65" s="14" customFormat="1" ht="11.25">
      <c r="B189" s="211"/>
      <c r="C189" s="212"/>
      <c r="D189" s="202" t="s">
        <v>154</v>
      </c>
      <c r="E189" s="213" t="s">
        <v>1</v>
      </c>
      <c r="F189" s="214" t="s">
        <v>221</v>
      </c>
      <c r="G189" s="212"/>
      <c r="H189" s="215">
        <v>4.74</v>
      </c>
      <c r="I189" s="216"/>
      <c r="J189" s="212"/>
      <c r="K189" s="212"/>
      <c r="L189" s="217"/>
      <c r="M189" s="218"/>
      <c r="N189" s="219"/>
      <c r="O189" s="219"/>
      <c r="P189" s="219"/>
      <c r="Q189" s="219"/>
      <c r="R189" s="219"/>
      <c r="S189" s="219"/>
      <c r="T189" s="220"/>
      <c r="AT189" s="221" t="s">
        <v>154</v>
      </c>
      <c r="AU189" s="221" t="s">
        <v>88</v>
      </c>
      <c r="AV189" s="14" t="s">
        <v>88</v>
      </c>
      <c r="AW189" s="14" t="s">
        <v>33</v>
      </c>
      <c r="AX189" s="14" t="s">
        <v>78</v>
      </c>
      <c r="AY189" s="221" t="s">
        <v>144</v>
      </c>
    </row>
    <row r="190" spans="1:65" s="13" customFormat="1" ht="11.25">
      <c r="B190" s="200"/>
      <c r="C190" s="201"/>
      <c r="D190" s="202" t="s">
        <v>154</v>
      </c>
      <c r="E190" s="203" t="s">
        <v>1</v>
      </c>
      <c r="F190" s="204" t="s">
        <v>222</v>
      </c>
      <c r="G190" s="201"/>
      <c r="H190" s="203" t="s">
        <v>1</v>
      </c>
      <c r="I190" s="205"/>
      <c r="J190" s="201"/>
      <c r="K190" s="201"/>
      <c r="L190" s="206"/>
      <c r="M190" s="207"/>
      <c r="N190" s="208"/>
      <c r="O190" s="208"/>
      <c r="P190" s="208"/>
      <c r="Q190" s="208"/>
      <c r="R190" s="208"/>
      <c r="S190" s="208"/>
      <c r="T190" s="209"/>
      <c r="AT190" s="210" t="s">
        <v>154</v>
      </c>
      <c r="AU190" s="210" t="s">
        <v>88</v>
      </c>
      <c r="AV190" s="13" t="s">
        <v>86</v>
      </c>
      <c r="AW190" s="13" t="s">
        <v>33</v>
      </c>
      <c r="AX190" s="13" t="s">
        <v>78</v>
      </c>
      <c r="AY190" s="210" t="s">
        <v>144</v>
      </c>
    </row>
    <row r="191" spans="1:65" s="14" customFormat="1" ht="11.25">
      <c r="B191" s="211"/>
      <c r="C191" s="212"/>
      <c r="D191" s="202" t="s">
        <v>154</v>
      </c>
      <c r="E191" s="213" t="s">
        <v>1</v>
      </c>
      <c r="F191" s="214" t="s">
        <v>221</v>
      </c>
      <c r="G191" s="212"/>
      <c r="H191" s="215">
        <v>4.74</v>
      </c>
      <c r="I191" s="216"/>
      <c r="J191" s="212"/>
      <c r="K191" s="212"/>
      <c r="L191" s="217"/>
      <c r="M191" s="218"/>
      <c r="N191" s="219"/>
      <c r="O191" s="219"/>
      <c r="P191" s="219"/>
      <c r="Q191" s="219"/>
      <c r="R191" s="219"/>
      <c r="S191" s="219"/>
      <c r="T191" s="220"/>
      <c r="AT191" s="221" t="s">
        <v>154</v>
      </c>
      <c r="AU191" s="221" t="s">
        <v>88</v>
      </c>
      <c r="AV191" s="14" t="s">
        <v>88</v>
      </c>
      <c r="AW191" s="14" t="s">
        <v>33</v>
      </c>
      <c r="AX191" s="14" t="s">
        <v>78</v>
      </c>
      <c r="AY191" s="221" t="s">
        <v>144</v>
      </c>
    </row>
    <row r="192" spans="1:65" s="14" customFormat="1" ht="11.25">
      <c r="B192" s="211"/>
      <c r="C192" s="212"/>
      <c r="D192" s="202" t="s">
        <v>154</v>
      </c>
      <c r="E192" s="213" t="s">
        <v>1</v>
      </c>
      <c r="F192" s="214" t="s">
        <v>223</v>
      </c>
      <c r="G192" s="212"/>
      <c r="H192" s="215">
        <v>4.53</v>
      </c>
      <c r="I192" s="216"/>
      <c r="J192" s="212"/>
      <c r="K192" s="212"/>
      <c r="L192" s="217"/>
      <c r="M192" s="218"/>
      <c r="N192" s="219"/>
      <c r="O192" s="219"/>
      <c r="P192" s="219"/>
      <c r="Q192" s="219"/>
      <c r="R192" s="219"/>
      <c r="S192" s="219"/>
      <c r="T192" s="220"/>
      <c r="AT192" s="221" t="s">
        <v>154</v>
      </c>
      <c r="AU192" s="221" t="s">
        <v>88</v>
      </c>
      <c r="AV192" s="14" t="s">
        <v>88</v>
      </c>
      <c r="AW192" s="14" t="s">
        <v>33</v>
      </c>
      <c r="AX192" s="14" t="s">
        <v>78</v>
      </c>
      <c r="AY192" s="221" t="s">
        <v>144</v>
      </c>
    </row>
    <row r="193" spans="1:65" s="15" customFormat="1" ht="11.25">
      <c r="B193" s="222"/>
      <c r="C193" s="223"/>
      <c r="D193" s="202" t="s">
        <v>154</v>
      </c>
      <c r="E193" s="224" t="s">
        <v>1</v>
      </c>
      <c r="F193" s="225" t="s">
        <v>157</v>
      </c>
      <c r="G193" s="223"/>
      <c r="H193" s="226">
        <v>14.010000000000002</v>
      </c>
      <c r="I193" s="227"/>
      <c r="J193" s="223"/>
      <c r="K193" s="223"/>
      <c r="L193" s="228"/>
      <c r="M193" s="229"/>
      <c r="N193" s="230"/>
      <c r="O193" s="230"/>
      <c r="P193" s="230"/>
      <c r="Q193" s="230"/>
      <c r="R193" s="230"/>
      <c r="S193" s="230"/>
      <c r="T193" s="231"/>
      <c r="AT193" s="232" t="s">
        <v>154</v>
      </c>
      <c r="AU193" s="232" t="s">
        <v>88</v>
      </c>
      <c r="AV193" s="15" t="s">
        <v>152</v>
      </c>
      <c r="AW193" s="15" t="s">
        <v>33</v>
      </c>
      <c r="AX193" s="15" t="s">
        <v>86</v>
      </c>
      <c r="AY193" s="232" t="s">
        <v>144</v>
      </c>
    </row>
    <row r="194" spans="1:65" s="2" customFormat="1" ht="37.9" customHeight="1">
      <c r="A194" s="35"/>
      <c r="B194" s="36"/>
      <c r="C194" s="187" t="s">
        <v>224</v>
      </c>
      <c r="D194" s="187" t="s">
        <v>147</v>
      </c>
      <c r="E194" s="188" t="s">
        <v>225</v>
      </c>
      <c r="F194" s="189" t="s">
        <v>226</v>
      </c>
      <c r="G194" s="190" t="s">
        <v>227</v>
      </c>
      <c r="H194" s="191">
        <v>0.13</v>
      </c>
      <c r="I194" s="192"/>
      <c r="J194" s="193">
        <f>ROUND(I194*H194,2)</f>
        <v>0</v>
      </c>
      <c r="K194" s="189" t="s">
        <v>151</v>
      </c>
      <c r="L194" s="40"/>
      <c r="M194" s="194" t="s">
        <v>1</v>
      </c>
      <c r="N194" s="195" t="s">
        <v>43</v>
      </c>
      <c r="O194" s="72"/>
      <c r="P194" s="196">
        <f>O194*H194</f>
        <v>0</v>
      </c>
      <c r="Q194" s="196">
        <v>0</v>
      </c>
      <c r="R194" s="196">
        <f>Q194*H194</f>
        <v>0</v>
      </c>
      <c r="S194" s="196">
        <v>0</v>
      </c>
      <c r="T194" s="197">
        <f>S194*H194</f>
        <v>0</v>
      </c>
      <c r="U194" s="35"/>
      <c r="V194" s="35"/>
      <c r="W194" s="35"/>
      <c r="X194" s="35"/>
      <c r="Y194" s="35"/>
      <c r="Z194" s="35"/>
      <c r="AA194" s="35"/>
      <c r="AB194" s="35"/>
      <c r="AC194" s="35"/>
      <c r="AD194" s="35"/>
      <c r="AE194" s="35"/>
      <c r="AR194" s="198" t="s">
        <v>152</v>
      </c>
      <c r="AT194" s="198" t="s">
        <v>147</v>
      </c>
      <c r="AU194" s="198" t="s">
        <v>88</v>
      </c>
      <c r="AY194" s="18" t="s">
        <v>144</v>
      </c>
      <c r="BE194" s="199">
        <f>IF(N194="základní",J194,0)</f>
        <v>0</v>
      </c>
      <c r="BF194" s="199">
        <f>IF(N194="snížená",J194,0)</f>
        <v>0</v>
      </c>
      <c r="BG194" s="199">
        <f>IF(N194="zákl. přenesená",J194,0)</f>
        <v>0</v>
      </c>
      <c r="BH194" s="199">
        <f>IF(N194="sníž. přenesená",J194,0)</f>
        <v>0</v>
      </c>
      <c r="BI194" s="199">
        <f>IF(N194="nulová",J194,0)</f>
        <v>0</v>
      </c>
      <c r="BJ194" s="18" t="s">
        <v>86</v>
      </c>
      <c r="BK194" s="199">
        <f>ROUND(I194*H194,2)</f>
        <v>0</v>
      </c>
      <c r="BL194" s="18" t="s">
        <v>152</v>
      </c>
      <c r="BM194" s="198" t="s">
        <v>228</v>
      </c>
    </row>
    <row r="195" spans="1:65" s="13" customFormat="1" ht="11.25">
      <c r="B195" s="200"/>
      <c r="C195" s="201"/>
      <c r="D195" s="202" t="s">
        <v>154</v>
      </c>
      <c r="E195" s="203" t="s">
        <v>1</v>
      </c>
      <c r="F195" s="204" t="s">
        <v>229</v>
      </c>
      <c r="G195" s="201"/>
      <c r="H195" s="203" t="s">
        <v>1</v>
      </c>
      <c r="I195" s="205"/>
      <c r="J195" s="201"/>
      <c r="K195" s="201"/>
      <c r="L195" s="206"/>
      <c r="M195" s="207"/>
      <c r="N195" s="208"/>
      <c r="O195" s="208"/>
      <c r="P195" s="208"/>
      <c r="Q195" s="208"/>
      <c r="R195" s="208"/>
      <c r="S195" s="208"/>
      <c r="T195" s="209"/>
      <c r="AT195" s="210" t="s">
        <v>154</v>
      </c>
      <c r="AU195" s="210" t="s">
        <v>88</v>
      </c>
      <c r="AV195" s="13" t="s">
        <v>86</v>
      </c>
      <c r="AW195" s="13" t="s">
        <v>33</v>
      </c>
      <c r="AX195" s="13" t="s">
        <v>78</v>
      </c>
      <c r="AY195" s="210" t="s">
        <v>144</v>
      </c>
    </row>
    <row r="196" spans="1:65" s="14" customFormat="1" ht="11.25">
      <c r="B196" s="211"/>
      <c r="C196" s="212"/>
      <c r="D196" s="202" t="s">
        <v>154</v>
      </c>
      <c r="E196" s="213" t="s">
        <v>1</v>
      </c>
      <c r="F196" s="214" t="s">
        <v>230</v>
      </c>
      <c r="G196" s="212"/>
      <c r="H196" s="215">
        <v>0.13</v>
      </c>
      <c r="I196" s="216"/>
      <c r="J196" s="212"/>
      <c r="K196" s="212"/>
      <c r="L196" s="217"/>
      <c r="M196" s="218"/>
      <c r="N196" s="219"/>
      <c r="O196" s="219"/>
      <c r="P196" s="219"/>
      <c r="Q196" s="219"/>
      <c r="R196" s="219"/>
      <c r="S196" s="219"/>
      <c r="T196" s="220"/>
      <c r="AT196" s="221" t="s">
        <v>154</v>
      </c>
      <c r="AU196" s="221" t="s">
        <v>88</v>
      </c>
      <c r="AV196" s="14" t="s">
        <v>88</v>
      </c>
      <c r="AW196" s="14" t="s">
        <v>33</v>
      </c>
      <c r="AX196" s="14" t="s">
        <v>78</v>
      </c>
      <c r="AY196" s="221" t="s">
        <v>144</v>
      </c>
    </row>
    <row r="197" spans="1:65" s="15" customFormat="1" ht="11.25">
      <c r="B197" s="222"/>
      <c r="C197" s="223"/>
      <c r="D197" s="202" t="s">
        <v>154</v>
      </c>
      <c r="E197" s="224" t="s">
        <v>1</v>
      </c>
      <c r="F197" s="225" t="s">
        <v>157</v>
      </c>
      <c r="G197" s="223"/>
      <c r="H197" s="226">
        <v>0.13</v>
      </c>
      <c r="I197" s="227"/>
      <c r="J197" s="223"/>
      <c r="K197" s="223"/>
      <c r="L197" s="228"/>
      <c r="M197" s="229"/>
      <c r="N197" s="230"/>
      <c r="O197" s="230"/>
      <c r="P197" s="230"/>
      <c r="Q197" s="230"/>
      <c r="R197" s="230"/>
      <c r="S197" s="230"/>
      <c r="T197" s="231"/>
      <c r="AT197" s="232" t="s">
        <v>154</v>
      </c>
      <c r="AU197" s="232" t="s">
        <v>88</v>
      </c>
      <c r="AV197" s="15" t="s">
        <v>152</v>
      </c>
      <c r="AW197" s="15" t="s">
        <v>33</v>
      </c>
      <c r="AX197" s="15" t="s">
        <v>86</v>
      </c>
      <c r="AY197" s="232" t="s">
        <v>144</v>
      </c>
    </row>
    <row r="198" spans="1:65" s="2" customFormat="1" ht="24.2" customHeight="1">
      <c r="A198" s="35"/>
      <c r="B198" s="36"/>
      <c r="C198" s="187" t="s">
        <v>231</v>
      </c>
      <c r="D198" s="187" t="s">
        <v>147</v>
      </c>
      <c r="E198" s="188" t="s">
        <v>232</v>
      </c>
      <c r="F198" s="189" t="s">
        <v>233</v>
      </c>
      <c r="G198" s="190" t="s">
        <v>234</v>
      </c>
      <c r="H198" s="191">
        <v>1</v>
      </c>
      <c r="I198" s="192"/>
      <c r="J198" s="193">
        <f>ROUND(I198*H198,2)</f>
        <v>0</v>
      </c>
      <c r="K198" s="189" t="s">
        <v>151</v>
      </c>
      <c r="L198" s="40"/>
      <c r="M198" s="194" t="s">
        <v>1</v>
      </c>
      <c r="N198" s="195" t="s">
        <v>43</v>
      </c>
      <c r="O198" s="72"/>
      <c r="P198" s="196">
        <f>O198*H198</f>
        <v>0</v>
      </c>
      <c r="Q198" s="196">
        <v>0</v>
      </c>
      <c r="R198" s="196">
        <f>Q198*H198</f>
        <v>0</v>
      </c>
      <c r="S198" s="196">
        <v>0</v>
      </c>
      <c r="T198" s="197">
        <f>S198*H198</f>
        <v>0</v>
      </c>
      <c r="U198" s="35"/>
      <c r="V198" s="35"/>
      <c r="W198" s="35"/>
      <c r="X198" s="35"/>
      <c r="Y198" s="35"/>
      <c r="Z198" s="35"/>
      <c r="AA198" s="35"/>
      <c r="AB198" s="35"/>
      <c r="AC198" s="35"/>
      <c r="AD198" s="35"/>
      <c r="AE198" s="35"/>
      <c r="AR198" s="198" t="s">
        <v>152</v>
      </c>
      <c r="AT198" s="198" t="s">
        <v>147</v>
      </c>
      <c r="AU198" s="198" t="s">
        <v>88</v>
      </c>
      <c r="AY198" s="18" t="s">
        <v>144</v>
      </c>
      <c r="BE198" s="199">
        <f>IF(N198="základní",J198,0)</f>
        <v>0</v>
      </c>
      <c r="BF198" s="199">
        <f>IF(N198="snížená",J198,0)</f>
        <v>0</v>
      </c>
      <c r="BG198" s="199">
        <f>IF(N198="zákl. přenesená",J198,0)</f>
        <v>0</v>
      </c>
      <c r="BH198" s="199">
        <f>IF(N198="sníž. přenesená",J198,0)</f>
        <v>0</v>
      </c>
      <c r="BI198" s="199">
        <f>IF(N198="nulová",J198,0)</f>
        <v>0</v>
      </c>
      <c r="BJ198" s="18" t="s">
        <v>86</v>
      </c>
      <c r="BK198" s="199">
        <f>ROUND(I198*H198,2)</f>
        <v>0</v>
      </c>
      <c r="BL198" s="18" t="s">
        <v>152</v>
      </c>
      <c r="BM198" s="198" t="s">
        <v>235</v>
      </c>
    </row>
    <row r="199" spans="1:65" s="2" customFormat="1" ht="37.9" customHeight="1">
      <c r="A199" s="35"/>
      <c r="B199" s="36"/>
      <c r="C199" s="187" t="s">
        <v>236</v>
      </c>
      <c r="D199" s="187" t="s">
        <v>147</v>
      </c>
      <c r="E199" s="188" t="s">
        <v>237</v>
      </c>
      <c r="F199" s="189" t="s">
        <v>238</v>
      </c>
      <c r="G199" s="190" t="s">
        <v>234</v>
      </c>
      <c r="H199" s="191">
        <v>1</v>
      </c>
      <c r="I199" s="192"/>
      <c r="J199" s="193">
        <f>ROUND(I199*H199,2)</f>
        <v>0</v>
      </c>
      <c r="K199" s="189" t="s">
        <v>151</v>
      </c>
      <c r="L199" s="40"/>
      <c r="M199" s="194" t="s">
        <v>1</v>
      </c>
      <c r="N199" s="195" t="s">
        <v>43</v>
      </c>
      <c r="O199" s="72"/>
      <c r="P199" s="196">
        <f>O199*H199</f>
        <v>0</v>
      </c>
      <c r="Q199" s="196">
        <v>0</v>
      </c>
      <c r="R199" s="196">
        <f>Q199*H199</f>
        <v>0</v>
      </c>
      <c r="S199" s="196">
        <v>0</v>
      </c>
      <c r="T199" s="197">
        <f>S199*H199</f>
        <v>0</v>
      </c>
      <c r="U199" s="35"/>
      <c r="V199" s="35"/>
      <c r="W199" s="35"/>
      <c r="X199" s="35"/>
      <c r="Y199" s="35"/>
      <c r="Z199" s="35"/>
      <c r="AA199" s="35"/>
      <c r="AB199" s="35"/>
      <c r="AC199" s="35"/>
      <c r="AD199" s="35"/>
      <c r="AE199" s="35"/>
      <c r="AR199" s="198" t="s">
        <v>152</v>
      </c>
      <c r="AT199" s="198" t="s">
        <v>147</v>
      </c>
      <c r="AU199" s="198" t="s">
        <v>88</v>
      </c>
      <c r="AY199" s="18" t="s">
        <v>144</v>
      </c>
      <c r="BE199" s="199">
        <f>IF(N199="základní",J199,0)</f>
        <v>0</v>
      </c>
      <c r="BF199" s="199">
        <f>IF(N199="snížená",J199,0)</f>
        <v>0</v>
      </c>
      <c r="BG199" s="199">
        <f>IF(N199="zákl. přenesená",J199,0)</f>
        <v>0</v>
      </c>
      <c r="BH199" s="199">
        <f>IF(N199="sníž. přenesená",J199,0)</f>
        <v>0</v>
      </c>
      <c r="BI199" s="199">
        <f>IF(N199="nulová",J199,0)</f>
        <v>0</v>
      </c>
      <c r="BJ199" s="18" t="s">
        <v>86</v>
      </c>
      <c r="BK199" s="199">
        <f>ROUND(I199*H199,2)</f>
        <v>0</v>
      </c>
      <c r="BL199" s="18" t="s">
        <v>152</v>
      </c>
      <c r="BM199" s="198" t="s">
        <v>239</v>
      </c>
    </row>
    <row r="200" spans="1:65" s="13" customFormat="1" ht="11.25">
      <c r="B200" s="200"/>
      <c r="C200" s="201"/>
      <c r="D200" s="202" t="s">
        <v>154</v>
      </c>
      <c r="E200" s="203" t="s">
        <v>1</v>
      </c>
      <c r="F200" s="204" t="s">
        <v>210</v>
      </c>
      <c r="G200" s="201"/>
      <c r="H200" s="203" t="s">
        <v>1</v>
      </c>
      <c r="I200" s="205"/>
      <c r="J200" s="201"/>
      <c r="K200" s="201"/>
      <c r="L200" s="206"/>
      <c r="M200" s="207"/>
      <c r="N200" s="208"/>
      <c r="O200" s="208"/>
      <c r="P200" s="208"/>
      <c r="Q200" s="208"/>
      <c r="R200" s="208"/>
      <c r="S200" s="208"/>
      <c r="T200" s="209"/>
      <c r="AT200" s="210" t="s">
        <v>154</v>
      </c>
      <c r="AU200" s="210" t="s">
        <v>88</v>
      </c>
      <c r="AV200" s="13" t="s">
        <v>86</v>
      </c>
      <c r="AW200" s="13" t="s">
        <v>33</v>
      </c>
      <c r="AX200" s="13" t="s">
        <v>78</v>
      </c>
      <c r="AY200" s="210" t="s">
        <v>144</v>
      </c>
    </row>
    <row r="201" spans="1:65" s="14" customFormat="1" ht="11.25">
      <c r="B201" s="211"/>
      <c r="C201" s="212"/>
      <c r="D201" s="202" t="s">
        <v>154</v>
      </c>
      <c r="E201" s="213" t="s">
        <v>1</v>
      </c>
      <c r="F201" s="214" t="s">
        <v>86</v>
      </c>
      <c r="G201" s="212"/>
      <c r="H201" s="215">
        <v>1</v>
      </c>
      <c r="I201" s="216"/>
      <c r="J201" s="212"/>
      <c r="K201" s="212"/>
      <c r="L201" s="217"/>
      <c r="M201" s="218"/>
      <c r="N201" s="219"/>
      <c r="O201" s="219"/>
      <c r="P201" s="219"/>
      <c r="Q201" s="219"/>
      <c r="R201" s="219"/>
      <c r="S201" s="219"/>
      <c r="T201" s="220"/>
      <c r="AT201" s="221" t="s">
        <v>154</v>
      </c>
      <c r="AU201" s="221" t="s">
        <v>88</v>
      </c>
      <c r="AV201" s="14" t="s">
        <v>88</v>
      </c>
      <c r="AW201" s="14" t="s">
        <v>33</v>
      </c>
      <c r="AX201" s="14" t="s">
        <v>78</v>
      </c>
      <c r="AY201" s="221" t="s">
        <v>144</v>
      </c>
    </row>
    <row r="202" spans="1:65" s="15" customFormat="1" ht="11.25">
      <c r="B202" s="222"/>
      <c r="C202" s="223"/>
      <c r="D202" s="202" t="s">
        <v>154</v>
      </c>
      <c r="E202" s="224" t="s">
        <v>1</v>
      </c>
      <c r="F202" s="225" t="s">
        <v>157</v>
      </c>
      <c r="G202" s="223"/>
      <c r="H202" s="226">
        <v>1</v>
      </c>
      <c r="I202" s="227"/>
      <c r="J202" s="223"/>
      <c r="K202" s="223"/>
      <c r="L202" s="228"/>
      <c r="M202" s="229"/>
      <c r="N202" s="230"/>
      <c r="O202" s="230"/>
      <c r="P202" s="230"/>
      <c r="Q202" s="230"/>
      <c r="R202" s="230"/>
      <c r="S202" s="230"/>
      <c r="T202" s="231"/>
      <c r="AT202" s="232" t="s">
        <v>154</v>
      </c>
      <c r="AU202" s="232" t="s">
        <v>88</v>
      </c>
      <c r="AV202" s="15" t="s">
        <v>152</v>
      </c>
      <c r="AW202" s="15" t="s">
        <v>33</v>
      </c>
      <c r="AX202" s="15" t="s">
        <v>86</v>
      </c>
      <c r="AY202" s="232" t="s">
        <v>144</v>
      </c>
    </row>
    <row r="203" spans="1:65" s="2" customFormat="1" ht="24.2" customHeight="1">
      <c r="A203" s="35"/>
      <c r="B203" s="36"/>
      <c r="C203" s="233" t="s">
        <v>8</v>
      </c>
      <c r="D203" s="233" t="s">
        <v>158</v>
      </c>
      <c r="E203" s="234" t="s">
        <v>240</v>
      </c>
      <c r="F203" s="235" t="s">
        <v>241</v>
      </c>
      <c r="G203" s="236" t="s">
        <v>234</v>
      </c>
      <c r="H203" s="237">
        <v>1</v>
      </c>
      <c r="I203" s="238"/>
      <c r="J203" s="239">
        <f>ROUND(I203*H203,2)</f>
        <v>0</v>
      </c>
      <c r="K203" s="235" t="s">
        <v>151</v>
      </c>
      <c r="L203" s="240"/>
      <c r="M203" s="241" t="s">
        <v>1</v>
      </c>
      <c r="N203" s="242" t="s">
        <v>43</v>
      </c>
      <c r="O203" s="72"/>
      <c r="P203" s="196">
        <f>O203*H203</f>
        <v>0</v>
      </c>
      <c r="Q203" s="196">
        <v>0</v>
      </c>
      <c r="R203" s="196">
        <f>Q203*H203</f>
        <v>0</v>
      </c>
      <c r="S203" s="196">
        <v>0</v>
      </c>
      <c r="T203" s="197">
        <f>S203*H203</f>
        <v>0</v>
      </c>
      <c r="U203" s="35"/>
      <c r="V203" s="35"/>
      <c r="W203" s="35"/>
      <c r="X203" s="35"/>
      <c r="Y203" s="35"/>
      <c r="Z203" s="35"/>
      <c r="AA203" s="35"/>
      <c r="AB203" s="35"/>
      <c r="AC203" s="35"/>
      <c r="AD203" s="35"/>
      <c r="AE203" s="35"/>
      <c r="AR203" s="198" t="s">
        <v>161</v>
      </c>
      <c r="AT203" s="198" t="s">
        <v>158</v>
      </c>
      <c r="AU203" s="198" t="s">
        <v>88</v>
      </c>
      <c r="AY203" s="18" t="s">
        <v>144</v>
      </c>
      <c r="BE203" s="199">
        <f>IF(N203="základní",J203,0)</f>
        <v>0</v>
      </c>
      <c r="BF203" s="199">
        <f>IF(N203="snížená",J203,0)</f>
        <v>0</v>
      </c>
      <c r="BG203" s="199">
        <f>IF(N203="zákl. přenesená",J203,0)</f>
        <v>0</v>
      </c>
      <c r="BH203" s="199">
        <f>IF(N203="sníž. přenesená",J203,0)</f>
        <v>0</v>
      </c>
      <c r="BI203" s="199">
        <f>IF(N203="nulová",J203,0)</f>
        <v>0</v>
      </c>
      <c r="BJ203" s="18" t="s">
        <v>86</v>
      </c>
      <c r="BK203" s="199">
        <f>ROUND(I203*H203,2)</f>
        <v>0</v>
      </c>
      <c r="BL203" s="18" t="s">
        <v>152</v>
      </c>
      <c r="BM203" s="198" t="s">
        <v>242</v>
      </c>
    </row>
    <row r="204" spans="1:65" s="12" customFormat="1" ht="22.9" customHeight="1">
      <c r="B204" s="171"/>
      <c r="C204" s="172"/>
      <c r="D204" s="173" t="s">
        <v>77</v>
      </c>
      <c r="E204" s="185" t="s">
        <v>205</v>
      </c>
      <c r="F204" s="185" t="s">
        <v>243</v>
      </c>
      <c r="G204" s="172"/>
      <c r="H204" s="172"/>
      <c r="I204" s="175"/>
      <c r="J204" s="186">
        <f>BK204</f>
        <v>0</v>
      </c>
      <c r="K204" s="172"/>
      <c r="L204" s="177"/>
      <c r="M204" s="178"/>
      <c r="N204" s="179"/>
      <c r="O204" s="179"/>
      <c r="P204" s="180">
        <f>SUM(P205:P247)</f>
        <v>0</v>
      </c>
      <c r="Q204" s="179"/>
      <c r="R204" s="180">
        <f>SUM(R205:R247)</f>
        <v>0</v>
      </c>
      <c r="S204" s="179"/>
      <c r="T204" s="181">
        <f>SUM(T205:T247)</f>
        <v>0</v>
      </c>
      <c r="AR204" s="182" t="s">
        <v>86</v>
      </c>
      <c r="AT204" s="183" t="s">
        <v>77</v>
      </c>
      <c r="AU204" s="183" t="s">
        <v>86</v>
      </c>
      <c r="AY204" s="182" t="s">
        <v>144</v>
      </c>
      <c r="BK204" s="184">
        <f>SUM(BK205:BK247)</f>
        <v>0</v>
      </c>
    </row>
    <row r="205" spans="1:65" s="2" customFormat="1" ht="37.9" customHeight="1">
      <c r="A205" s="35"/>
      <c r="B205" s="36"/>
      <c r="C205" s="187" t="s">
        <v>244</v>
      </c>
      <c r="D205" s="187" t="s">
        <v>147</v>
      </c>
      <c r="E205" s="188" t="s">
        <v>245</v>
      </c>
      <c r="F205" s="189" t="s">
        <v>246</v>
      </c>
      <c r="G205" s="190" t="s">
        <v>166</v>
      </c>
      <c r="H205" s="191">
        <v>48.99</v>
      </c>
      <c r="I205" s="192"/>
      <c r="J205" s="193">
        <f>ROUND(I205*H205,2)</f>
        <v>0</v>
      </c>
      <c r="K205" s="189" t="s">
        <v>151</v>
      </c>
      <c r="L205" s="40"/>
      <c r="M205" s="194" t="s">
        <v>1</v>
      </c>
      <c r="N205" s="195" t="s">
        <v>43</v>
      </c>
      <c r="O205" s="72"/>
      <c r="P205" s="196">
        <f>O205*H205</f>
        <v>0</v>
      </c>
      <c r="Q205" s="196">
        <v>0</v>
      </c>
      <c r="R205" s="196">
        <f>Q205*H205</f>
        <v>0</v>
      </c>
      <c r="S205" s="196">
        <v>0</v>
      </c>
      <c r="T205" s="197">
        <f>S205*H205</f>
        <v>0</v>
      </c>
      <c r="U205" s="35"/>
      <c r="V205" s="35"/>
      <c r="W205" s="35"/>
      <c r="X205" s="35"/>
      <c r="Y205" s="35"/>
      <c r="Z205" s="35"/>
      <c r="AA205" s="35"/>
      <c r="AB205" s="35"/>
      <c r="AC205" s="35"/>
      <c r="AD205" s="35"/>
      <c r="AE205" s="35"/>
      <c r="AR205" s="198" t="s">
        <v>152</v>
      </c>
      <c r="AT205" s="198" t="s">
        <v>147</v>
      </c>
      <c r="AU205" s="198" t="s">
        <v>88</v>
      </c>
      <c r="AY205" s="18" t="s">
        <v>144</v>
      </c>
      <c r="BE205" s="199">
        <f>IF(N205="základní",J205,0)</f>
        <v>0</v>
      </c>
      <c r="BF205" s="199">
        <f>IF(N205="snížená",J205,0)</f>
        <v>0</v>
      </c>
      <c r="BG205" s="199">
        <f>IF(N205="zákl. přenesená",J205,0)</f>
        <v>0</v>
      </c>
      <c r="BH205" s="199">
        <f>IF(N205="sníž. přenesená",J205,0)</f>
        <v>0</v>
      </c>
      <c r="BI205" s="199">
        <f>IF(N205="nulová",J205,0)</f>
        <v>0</v>
      </c>
      <c r="BJ205" s="18" t="s">
        <v>86</v>
      </c>
      <c r="BK205" s="199">
        <f>ROUND(I205*H205,2)</f>
        <v>0</v>
      </c>
      <c r="BL205" s="18" t="s">
        <v>152</v>
      </c>
      <c r="BM205" s="198" t="s">
        <v>247</v>
      </c>
    </row>
    <row r="206" spans="1:65" s="14" customFormat="1" ht="11.25">
      <c r="B206" s="211"/>
      <c r="C206" s="212"/>
      <c r="D206" s="202" t="s">
        <v>154</v>
      </c>
      <c r="E206" s="213" t="s">
        <v>1</v>
      </c>
      <c r="F206" s="214" t="s">
        <v>248</v>
      </c>
      <c r="G206" s="212"/>
      <c r="H206" s="215">
        <v>48.99</v>
      </c>
      <c r="I206" s="216"/>
      <c r="J206" s="212"/>
      <c r="K206" s="212"/>
      <c r="L206" s="217"/>
      <c r="M206" s="218"/>
      <c r="N206" s="219"/>
      <c r="O206" s="219"/>
      <c r="P206" s="219"/>
      <c r="Q206" s="219"/>
      <c r="R206" s="219"/>
      <c r="S206" s="219"/>
      <c r="T206" s="220"/>
      <c r="AT206" s="221" t="s">
        <v>154</v>
      </c>
      <c r="AU206" s="221" t="s">
        <v>88</v>
      </c>
      <c r="AV206" s="14" t="s">
        <v>88</v>
      </c>
      <c r="AW206" s="14" t="s">
        <v>33</v>
      </c>
      <c r="AX206" s="14" t="s">
        <v>78</v>
      </c>
      <c r="AY206" s="221" t="s">
        <v>144</v>
      </c>
    </row>
    <row r="207" spans="1:65" s="15" customFormat="1" ht="11.25">
      <c r="B207" s="222"/>
      <c r="C207" s="223"/>
      <c r="D207" s="202" t="s">
        <v>154</v>
      </c>
      <c r="E207" s="224" t="s">
        <v>1</v>
      </c>
      <c r="F207" s="225" t="s">
        <v>157</v>
      </c>
      <c r="G207" s="223"/>
      <c r="H207" s="226">
        <v>48.99</v>
      </c>
      <c r="I207" s="227"/>
      <c r="J207" s="223"/>
      <c r="K207" s="223"/>
      <c r="L207" s="228"/>
      <c r="M207" s="229"/>
      <c r="N207" s="230"/>
      <c r="O207" s="230"/>
      <c r="P207" s="230"/>
      <c r="Q207" s="230"/>
      <c r="R207" s="230"/>
      <c r="S207" s="230"/>
      <c r="T207" s="231"/>
      <c r="AT207" s="232" t="s">
        <v>154</v>
      </c>
      <c r="AU207" s="232" t="s">
        <v>88</v>
      </c>
      <c r="AV207" s="15" t="s">
        <v>152</v>
      </c>
      <c r="AW207" s="15" t="s">
        <v>33</v>
      </c>
      <c r="AX207" s="15" t="s">
        <v>86</v>
      </c>
      <c r="AY207" s="232" t="s">
        <v>144</v>
      </c>
    </row>
    <row r="208" spans="1:65" s="2" customFormat="1" ht="24.2" customHeight="1">
      <c r="A208" s="35"/>
      <c r="B208" s="36"/>
      <c r="C208" s="187" t="s">
        <v>249</v>
      </c>
      <c r="D208" s="187" t="s">
        <v>147</v>
      </c>
      <c r="E208" s="188" t="s">
        <v>250</v>
      </c>
      <c r="F208" s="189" t="s">
        <v>251</v>
      </c>
      <c r="G208" s="190" t="s">
        <v>234</v>
      </c>
      <c r="H208" s="191">
        <v>1</v>
      </c>
      <c r="I208" s="192"/>
      <c r="J208" s="193">
        <f>ROUND(I208*H208,2)</f>
        <v>0</v>
      </c>
      <c r="K208" s="189" t="s">
        <v>151</v>
      </c>
      <c r="L208" s="40"/>
      <c r="M208" s="194" t="s">
        <v>1</v>
      </c>
      <c r="N208" s="195" t="s">
        <v>43</v>
      </c>
      <c r="O208" s="72"/>
      <c r="P208" s="196">
        <f>O208*H208</f>
        <v>0</v>
      </c>
      <c r="Q208" s="196">
        <v>0</v>
      </c>
      <c r="R208" s="196">
        <f>Q208*H208</f>
        <v>0</v>
      </c>
      <c r="S208" s="196">
        <v>0</v>
      </c>
      <c r="T208" s="197">
        <f>S208*H208</f>
        <v>0</v>
      </c>
      <c r="U208" s="35"/>
      <c r="V208" s="35"/>
      <c r="W208" s="35"/>
      <c r="X208" s="35"/>
      <c r="Y208" s="35"/>
      <c r="Z208" s="35"/>
      <c r="AA208" s="35"/>
      <c r="AB208" s="35"/>
      <c r="AC208" s="35"/>
      <c r="AD208" s="35"/>
      <c r="AE208" s="35"/>
      <c r="AR208" s="198" t="s">
        <v>152</v>
      </c>
      <c r="AT208" s="198" t="s">
        <v>147</v>
      </c>
      <c r="AU208" s="198" t="s">
        <v>88</v>
      </c>
      <c r="AY208" s="18" t="s">
        <v>144</v>
      </c>
      <c r="BE208" s="199">
        <f>IF(N208="základní",J208,0)</f>
        <v>0</v>
      </c>
      <c r="BF208" s="199">
        <f>IF(N208="snížená",J208,0)</f>
        <v>0</v>
      </c>
      <c r="BG208" s="199">
        <f>IF(N208="zákl. přenesená",J208,0)</f>
        <v>0</v>
      </c>
      <c r="BH208" s="199">
        <f>IF(N208="sníž. přenesená",J208,0)</f>
        <v>0</v>
      </c>
      <c r="BI208" s="199">
        <f>IF(N208="nulová",J208,0)</f>
        <v>0</v>
      </c>
      <c r="BJ208" s="18" t="s">
        <v>86</v>
      </c>
      <c r="BK208" s="199">
        <f>ROUND(I208*H208,2)</f>
        <v>0</v>
      </c>
      <c r="BL208" s="18" t="s">
        <v>152</v>
      </c>
      <c r="BM208" s="198" t="s">
        <v>252</v>
      </c>
    </row>
    <row r="209" spans="1:65" s="2" customFormat="1" ht="44.25" customHeight="1">
      <c r="A209" s="35"/>
      <c r="B209" s="36"/>
      <c r="C209" s="187" t="s">
        <v>253</v>
      </c>
      <c r="D209" s="187" t="s">
        <v>147</v>
      </c>
      <c r="E209" s="188" t="s">
        <v>254</v>
      </c>
      <c r="F209" s="189" t="s">
        <v>255</v>
      </c>
      <c r="G209" s="190" t="s">
        <v>166</v>
      </c>
      <c r="H209" s="191">
        <v>8.0690000000000008</v>
      </c>
      <c r="I209" s="192"/>
      <c r="J209" s="193">
        <f>ROUND(I209*H209,2)</f>
        <v>0</v>
      </c>
      <c r="K209" s="189" t="s">
        <v>151</v>
      </c>
      <c r="L209" s="40"/>
      <c r="M209" s="194" t="s">
        <v>1</v>
      </c>
      <c r="N209" s="195" t="s">
        <v>43</v>
      </c>
      <c r="O209" s="72"/>
      <c r="P209" s="196">
        <f>O209*H209</f>
        <v>0</v>
      </c>
      <c r="Q209" s="196">
        <v>0</v>
      </c>
      <c r="R209" s="196">
        <f>Q209*H209</f>
        <v>0</v>
      </c>
      <c r="S209" s="196">
        <v>0</v>
      </c>
      <c r="T209" s="197">
        <f>S209*H209</f>
        <v>0</v>
      </c>
      <c r="U209" s="35"/>
      <c r="V209" s="35"/>
      <c r="W209" s="35"/>
      <c r="X209" s="35"/>
      <c r="Y209" s="35"/>
      <c r="Z209" s="35"/>
      <c r="AA209" s="35"/>
      <c r="AB209" s="35"/>
      <c r="AC209" s="35"/>
      <c r="AD209" s="35"/>
      <c r="AE209" s="35"/>
      <c r="AR209" s="198" t="s">
        <v>152</v>
      </c>
      <c r="AT209" s="198" t="s">
        <v>147</v>
      </c>
      <c r="AU209" s="198" t="s">
        <v>88</v>
      </c>
      <c r="AY209" s="18" t="s">
        <v>144</v>
      </c>
      <c r="BE209" s="199">
        <f>IF(N209="základní",J209,0)</f>
        <v>0</v>
      </c>
      <c r="BF209" s="199">
        <f>IF(N209="snížená",J209,0)</f>
        <v>0</v>
      </c>
      <c r="BG209" s="199">
        <f>IF(N209="zákl. přenesená",J209,0)</f>
        <v>0</v>
      </c>
      <c r="BH209" s="199">
        <f>IF(N209="sníž. přenesená",J209,0)</f>
        <v>0</v>
      </c>
      <c r="BI209" s="199">
        <f>IF(N209="nulová",J209,0)</f>
        <v>0</v>
      </c>
      <c r="BJ209" s="18" t="s">
        <v>86</v>
      </c>
      <c r="BK209" s="199">
        <f>ROUND(I209*H209,2)</f>
        <v>0</v>
      </c>
      <c r="BL209" s="18" t="s">
        <v>152</v>
      </c>
      <c r="BM209" s="198" t="s">
        <v>256</v>
      </c>
    </row>
    <row r="210" spans="1:65" s="13" customFormat="1" ht="11.25">
      <c r="B210" s="200"/>
      <c r="C210" s="201"/>
      <c r="D210" s="202" t="s">
        <v>154</v>
      </c>
      <c r="E210" s="203" t="s">
        <v>1</v>
      </c>
      <c r="F210" s="204" t="s">
        <v>220</v>
      </c>
      <c r="G210" s="201"/>
      <c r="H210" s="203" t="s">
        <v>1</v>
      </c>
      <c r="I210" s="205"/>
      <c r="J210" s="201"/>
      <c r="K210" s="201"/>
      <c r="L210" s="206"/>
      <c r="M210" s="207"/>
      <c r="N210" s="208"/>
      <c r="O210" s="208"/>
      <c r="P210" s="208"/>
      <c r="Q210" s="208"/>
      <c r="R210" s="208"/>
      <c r="S210" s="208"/>
      <c r="T210" s="209"/>
      <c r="AT210" s="210" t="s">
        <v>154</v>
      </c>
      <c r="AU210" s="210" t="s">
        <v>88</v>
      </c>
      <c r="AV210" s="13" t="s">
        <v>86</v>
      </c>
      <c r="AW210" s="13" t="s">
        <v>33</v>
      </c>
      <c r="AX210" s="13" t="s">
        <v>78</v>
      </c>
      <c r="AY210" s="210" t="s">
        <v>144</v>
      </c>
    </row>
    <row r="211" spans="1:65" s="14" customFormat="1" ht="11.25">
      <c r="B211" s="211"/>
      <c r="C211" s="212"/>
      <c r="D211" s="202" t="s">
        <v>154</v>
      </c>
      <c r="E211" s="213" t="s">
        <v>1</v>
      </c>
      <c r="F211" s="214" t="s">
        <v>257</v>
      </c>
      <c r="G211" s="212"/>
      <c r="H211" s="215">
        <v>0.41499999999999998</v>
      </c>
      <c r="I211" s="216"/>
      <c r="J211" s="212"/>
      <c r="K211" s="212"/>
      <c r="L211" s="217"/>
      <c r="M211" s="218"/>
      <c r="N211" s="219"/>
      <c r="O211" s="219"/>
      <c r="P211" s="219"/>
      <c r="Q211" s="219"/>
      <c r="R211" s="219"/>
      <c r="S211" s="219"/>
      <c r="T211" s="220"/>
      <c r="AT211" s="221" t="s">
        <v>154</v>
      </c>
      <c r="AU211" s="221" t="s">
        <v>88</v>
      </c>
      <c r="AV211" s="14" t="s">
        <v>88</v>
      </c>
      <c r="AW211" s="14" t="s">
        <v>33</v>
      </c>
      <c r="AX211" s="14" t="s">
        <v>78</v>
      </c>
      <c r="AY211" s="221" t="s">
        <v>144</v>
      </c>
    </row>
    <row r="212" spans="1:65" s="13" customFormat="1" ht="11.25">
      <c r="B212" s="200"/>
      <c r="C212" s="201"/>
      <c r="D212" s="202" t="s">
        <v>154</v>
      </c>
      <c r="E212" s="203" t="s">
        <v>1</v>
      </c>
      <c r="F212" s="204" t="s">
        <v>222</v>
      </c>
      <c r="G212" s="201"/>
      <c r="H212" s="203" t="s">
        <v>1</v>
      </c>
      <c r="I212" s="205"/>
      <c r="J212" s="201"/>
      <c r="K212" s="201"/>
      <c r="L212" s="206"/>
      <c r="M212" s="207"/>
      <c r="N212" s="208"/>
      <c r="O212" s="208"/>
      <c r="P212" s="208"/>
      <c r="Q212" s="208"/>
      <c r="R212" s="208"/>
      <c r="S212" s="208"/>
      <c r="T212" s="209"/>
      <c r="AT212" s="210" t="s">
        <v>154</v>
      </c>
      <c r="AU212" s="210" t="s">
        <v>88</v>
      </c>
      <c r="AV212" s="13" t="s">
        <v>86</v>
      </c>
      <c r="AW212" s="13" t="s">
        <v>33</v>
      </c>
      <c r="AX212" s="13" t="s">
        <v>78</v>
      </c>
      <c r="AY212" s="210" t="s">
        <v>144</v>
      </c>
    </row>
    <row r="213" spans="1:65" s="14" customFormat="1" ht="11.25">
      <c r="B213" s="211"/>
      <c r="C213" s="212"/>
      <c r="D213" s="202" t="s">
        <v>154</v>
      </c>
      <c r="E213" s="213" t="s">
        <v>1</v>
      </c>
      <c r="F213" s="214" t="s">
        <v>258</v>
      </c>
      <c r="G213" s="212"/>
      <c r="H213" s="215">
        <v>1.1739999999999999</v>
      </c>
      <c r="I213" s="216"/>
      <c r="J213" s="212"/>
      <c r="K213" s="212"/>
      <c r="L213" s="217"/>
      <c r="M213" s="218"/>
      <c r="N213" s="219"/>
      <c r="O213" s="219"/>
      <c r="P213" s="219"/>
      <c r="Q213" s="219"/>
      <c r="R213" s="219"/>
      <c r="S213" s="219"/>
      <c r="T213" s="220"/>
      <c r="AT213" s="221" t="s">
        <v>154</v>
      </c>
      <c r="AU213" s="221" t="s">
        <v>88</v>
      </c>
      <c r="AV213" s="14" t="s">
        <v>88</v>
      </c>
      <c r="AW213" s="14" t="s">
        <v>33</v>
      </c>
      <c r="AX213" s="14" t="s">
        <v>78</v>
      </c>
      <c r="AY213" s="221" t="s">
        <v>144</v>
      </c>
    </row>
    <row r="214" spans="1:65" s="13" customFormat="1" ht="11.25">
      <c r="B214" s="200"/>
      <c r="C214" s="201"/>
      <c r="D214" s="202" t="s">
        <v>154</v>
      </c>
      <c r="E214" s="203" t="s">
        <v>1</v>
      </c>
      <c r="F214" s="204" t="s">
        <v>259</v>
      </c>
      <c r="G214" s="201"/>
      <c r="H214" s="203" t="s">
        <v>1</v>
      </c>
      <c r="I214" s="205"/>
      <c r="J214" s="201"/>
      <c r="K214" s="201"/>
      <c r="L214" s="206"/>
      <c r="M214" s="207"/>
      <c r="N214" s="208"/>
      <c r="O214" s="208"/>
      <c r="P214" s="208"/>
      <c r="Q214" s="208"/>
      <c r="R214" s="208"/>
      <c r="S214" s="208"/>
      <c r="T214" s="209"/>
      <c r="AT214" s="210" t="s">
        <v>154</v>
      </c>
      <c r="AU214" s="210" t="s">
        <v>88</v>
      </c>
      <c r="AV214" s="13" t="s">
        <v>86</v>
      </c>
      <c r="AW214" s="13" t="s">
        <v>33</v>
      </c>
      <c r="AX214" s="13" t="s">
        <v>78</v>
      </c>
      <c r="AY214" s="210" t="s">
        <v>144</v>
      </c>
    </row>
    <row r="215" spans="1:65" s="14" customFormat="1" ht="11.25">
      <c r="B215" s="211"/>
      <c r="C215" s="212"/>
      <c r="D215" s="202" t="s">
        <v>154</v>
      </c>
      <c r="E215" s="213" t="s">
        <v>1</v>
      </c>
      <c r="F215" s="214" t="s">
        <v>260</v>
      </c>
      <c r="G215" s="212"/>
      <c r="H215" s="215">
        <v>6.48</v>
      </c>
      <c r="I215" s="216"/>
      <c r="J215" s="212"/>
      <c r="K215" s="212"/>
      <c r="L215" s="217"/>
      <c r="M215" s="218"/>
      <c r="N215" s="219"/>
      <c r="O215" s="219"/>
      <c r="P215" s="219"/>
      <c r="Q215" s="219"/>
      <c r="R215" s="219"/>
      <c r="S215" s="219"/>
      <c r="T215" s="220"/>
      <c r="AT215" s="221" t="s">
        <v>154</v>
      </c>
      <c r="AU215" s="221" t="s">
        <v>88</v>
      </c>
      <c r="AV215" s="14" t="s">
        <v>88</v>
      </c>
      <c r="AW215" s="14" t="s">
        <v>33</v>
      </c>
      <c r="AX215" s="14" t="s">
        <v>78</v>
      </c>
      <c r="AY215" s="221" t="s">
        <v>144</v>
      </c>
    </row>
    <row r="216" spans="1:65" s="15" customFormat="1" ht="11.25">
      <c r="B216" s="222"/>
      <c r="C216" s="223"/>
      <c r="D216" s="202" t="s">
        <v>154</v>
      </c>
      <c r="E216" s="224" t="s">
        <v>1</v>
      </c>
      <c r="F216" s="225" t="s">
        <v>157</v>
      </c>
      <c r="G216" s="223"/>
      <c r="H216" s="226">
        <v>8.0690000000000008</v>
      </c>
      <c r="I216" s="227"/>
      <c r="J216" s="223"/>
      <c r="K216" s="223"/>
      <c r="L216" s="228"/>
      <c r="M216" s="229"/>
      <c r="N216" s="230"/>
      <c r="O216" s="230"/>
      <c r="P216" s="230"/>
      <c r="Q216" s="230"/>
      <c r="R216" s="230"/>
      <c r="S216" s="230"/>
      <c r="T216" s="231"/>
      <c r="AT216" s="232" t="s">
        <v>154</v>
      </c>
      <c r="AU216" s="232" t="s">
        <v>88</v>
      </c>
      <c r="AV216" s="15" t="s">
        <v>152</v>
      </c>
      <c r="AW216" s="15" t="s">
        <v>33</v>
      </c>
      <c r="AX216" s="15" t="s">
        <v>86</v>
      </c>
      <c r="AY216" s="232" t="s">
        <v>144</v>
      </c>
    </row>
    <row r="217" spans="1:65" s="2" customFormat="1" ht="49.15" customHeight="1">
      <c r="A217" s="35"/>
      <c r="B217" s="36"/>
      <c r="C217" s="187" t="s">
        <v>261</v>
      </c>
      <c r="D217" s="187" t="s">
        <v>147</v>
      </c>
      <c r="E217" s="188" t="s">
        <v>262</v>
      </c>
      <c r="F217" s="189" t="s">
        <v>263</v>
      </c>
      <c r="G217" s="190" t="s">
        <v>227</v>
      </c>
      <c r="H217" s="191">
        <v>1.58</v>
      </c>
      <c r="I217" s="192"/>
      <c r="J217" s="193">
        <f>ROUND(I217*H217,2)</f>
        <v>0</v>
      </c>
      <c r="K217" s="189" t="s">
        <v>151</v>
      </c>
      <c r="L217" s="40"/>
      <c r="M217" s="194" t="s">
        <v>1</v>
      </c>
      <c r="N217" s="195" t="s">
        <v>43</v>
      </c>
      <c r="O217" s="72"/>
      <c r="P217" s="196">
        <f>O217*H217</f>
        <v>0</v>
      </c>
      <c r="Q217" s="196">
        <v>0</v>
      </c>
      <c r="R217" s="196">
        <f>Q217*H217</f>
        <v>0</v>
      </c>
      <c r="S217" s="196">
        <v>0</v>
      </c>
      <c r="T217" s="197">
        <f>S217*H217</f>
        <v>0</v>
      </c>
      <c r="U217" s="35"/>
      <c r="V217" s="35"/>
      <c r="W217" s="35"/>
      <c r="X217" s="35"/>
      <c r="Y217" s="35"/>
      <c r="Z217" s="35"/>
      <c r="AA217" s="35"/>
      <c r="AB217" s="35"/>
      <c r="AC217" s="35"/>
      <c r="AD217" s="35"/>
      <c r="AE217" s="35"/>
      <c r="AR217" s="198" t="s">
        <v>152</v>
      </c>
      <c r="AT217" s="198" t="s">
        <v>147</v>
      </c>
      <c r="AU217" s="198" t="s">
        <v>88</v>
      </c>
      <c r="AY217" s="18" t="s">
        <v>144</v>
      </c>
      <c r="BE217" s="199">
        <f>IF(N217="základní",J217,0)</f>
        <v>0</v>
      </c>
      <c r="BF217" s="199">
        <f>IF(N217="snížená",J217,0)</f>
        <v>0</v>
      </c>
      <c r="BG217" s="199">
        <f>IF(N217="zákl. přenesená",J217,0)</f>
        <v>0</v>
      </c>
      <c r="BH217" s="199">
        <f>IF(N217="sníž. přenesená",J217,0)</f>
        <v>0</v>
      </c>
      <c r="BI217" s="199">
        <f>IF(N217="nulová",J217,0)</f>
        <v>0</v>
      </c>
      <c r="BJ217" s="18" t="s">
        <v>86</v>
      </c>
      <c r="BK217" s="199">
        <f>ROUND(I217*H217,2)</f>
        <v>0</v>
      </c>
      <c r="BL217" s="18" t="s">
        <v>152</v>
      </c>
      <c r="BM217" s="198" t="s">
        <v>264</v>
      </c>
    </row>
    <row r="218" spans="1:65" s="13" customFormat="1" ht="11.25">
      <c r="B218" s="200"/>
      <c r="C218" s="201"/>
      <c r="D218" s="202" t="s">
        <v>154</v>
      </c>
      <c r="E218" s="203" t="s">
        <v>1</v>
      </c>
      <c r="F218" s="204" t="s">
        <v>259</v>
      </c>
      <c r="G218" s="201"/>
      <c r="H218" s="203" t="s">
        <v>1</v>
      </c>
      <c r="I218" s="205"/>
      <c r="J218" s="201"/>
      <c r="K218" s="201"/>
      <c r="L218" s="206"/>
      <c r="M218" s="207"/>
      <c r="N218" s="208"/>
      <c r="O218" s="208"/>
      <c r="P218" s="208"/>
      <c r="Q218" s="208"/>
      <c r="R218" s="208"/>
      <c r="S218" s="208"/>
      <c r="T218" s="209"/>
      <c r="AT218" s="210" t="s">
        <v>154</v>
      </c>
      <c r="AU218" s="210" t="s">
        <v>88</v>
      </c>
      <c r="AV218" s="13" t="s">
        <v>86</v>
      </c>
      <c r="AW218" s="13" t="s">
        <v>33</v>
      </c>
      <c r="AX218" s="13" t="s">
        <v>78</v>
      </c>
      <c r="AY218" s="210" t="s">
        <v>144</v>
      </c>
    </row>
    <row r="219" spans="1:65" s="14" customFormat="1" ht="11.25">
      <c r="B219" s="211"/>
      <c r="C219" s="212"/>
      <c r="D219" s="202" t="s">
        <v>154</v>
      </c>
      <c r="E219" s="213" t="s">
        <v>1</v>
      </c>
      <c r="F219" s="214" t="s">
        <v>265</v>
      </c>
      <c r="G219" s="212"/>
      <c r="H219" s="215">
        <v>1.58</v>
      </c>
      <c r="I219" s="216"/>
      <c r="J219" s="212"/>
      <c r="K219" s="212"/>
      <c r="L219" s="217"/>
      <c r="M219" s="218"/>
      <c r="N219" s="219"/>
      <c r="O219" s="219"/>
      <c r="P219" s="219"/>
      <c r="Q219" s="219"/>
      <c r="R219" s="219"/>
      <c r="S219" s="219"/>
      <c r="T219" s="220"/>
      <c r="AT219" s="221" t="s">
        <v>154</v>
      </c>
      <c r="AU219" s="221" t="s">
        <v>88</v>
      </c>
      <c r="AV219" s="14" t="s">
        <v>88</v>
      </c>
      <c r="AW219" s="14" t="s">
        <v>33</v>
      </c>
      <c r="AX219" s="14" t="s">
        <v>78</v>
      </c>
      <c r="AY219" s="221" t="s">
        <v>144</v>
      </c>
    </row>
    <row r="220" spans="1:65" s="15" customFormat="1" ht="11.25">
      <c r="B220" s="222"/>
      <c r="C220" s="223"/>
      <c r="D220" s="202" t="s">
        <v>154</v>
      </c>
      <c r="E220" s="224" t="s">
        <v>1</v>
      </c>
      <c r="F220" s="225" t="s">
        <v>157</v>
      </c>
      <c r="G220" s="223"/>
      <c r="H220" s="226">
        <v>1.58</v>
      </c>
      <c r="I220" s="227"/>
      <c r="J220" s="223"/>
      <c r="K220" s="223"/>
      <c r="L220" s="228"/>
      <c r="M220" s="229"/>
      <c r="N220" s="230"/>
      <c r="O220" s="230"/>
      <c r="P220" s="230"/>
      <c r="Q220" s="230"/>
      <c r="R220" s="230"/>
      <c r="S220" s="230"/>
      <c r="T220" s="231"/>
      <c r="AT220" s="232" t="s">
        <v>154</v>
      </c>
      <c r="AU220" s="232" t="s">
        <v>88</v>
      </c>
      <c r="AV220" s="15" t="s">
        <v>152</v>
      </c>
      <c r="AW220" s="15" t="s">
        <v>33</v>
      </c>
      <c r="AX220" s="15" t="s">
        <v>86</v>
      </c>
      <c r="AY220" s="232" t="s">
        <v>144</v>
      </c>
    </row>
    <row r="221" spans="1:65" s="2" customFormat="1" ht="44.25" customHeight="1">
      <c r="A221" s="35"/>
      <c r="B221" s="36"/>
      <c r="C221" s="187" t="s">
        <v>266</v>
      </c>
      <c r="D221" s="187" t="s">
        <v>147</v>
      </c>
      <c r="E221" s="188" t="s">
        <v>267</v>
      </c>
      <c r="F221" s="189" t="s">
        <v>268</v>
      </c>
      <c r="G221" s="190" t="s">
        <v>166</v>
      </c>
      <c r="H221" s="191">
        <v>4.7699999999999996</v>
      </c>
      <c r="I221" s="192"/>
      <c r="J221" s="193">
        <f>ROUND(I221*H221,2)</f>
        <v>0</v>
      </c>
      <c r="K221" s="189" t="s">
        <v>151</v>
      </c>
      <c r="L221" s="40"/>
      <c r="M221" s="194" t="s">
        <v>1</v>
      </c>
      <c r="N221" s="195" t="s">
        <v>43</v>
      </c>
      <c r="O221" s="72"/>
      <c r="P221" s="196">
        <f>O221*H221</f>
        <v>0</v>
      </c>
      <c r="Q221" s="196">
        <v>0</v>
      </c>
      <c r="R221" s="196">
        <f>Q221*H221</f>
        <v>0</v>
      </c>
      <c r="S221" s="196">
        <v>0</v>
      </c>
      <c r="T221" s="197">
        <f>S221*H221</f>
        <v>0</v>
      </c>
      <c r="U221" s="35"/>
      <c r="V221" s="35"/>
      <c r="W221" s="35"/>
      <c r="X221" s="35"/>
      <c r="Y221" s="35"/>
      <c r="Z221" s="35"/>
      <c r="AA221" s="35"/>
      <c r="AB221" s="35"/>
      <c r="AC221" s="35"/>
      <c r="AD221" s="35"/>
      <c r="AE221" s="35"/>
      <c r="AR221" s="198" t="s">
        <v>152</v>
      </c>
      <c r="AT221" s="198" t="s">
        <v>147</v>
      </c>
      <c r="AU221" s="198" t="s">
        <v>88</v>
      </c>
      <c r="AY221" s="18" t="s">
        <v>144</v>
      </c>
      <c r="BE221" s="199">
        <f>IF(N221="základní",J221,0)</f>
        <v>0</v>
      </c>
      <c r="BF221" s="199">
        <f>IF(N221="snížená",J221,0)</f>
        <v>0</v>
      </c>
      <c r="BG221" s="199">
        <f>IF(N221="zákl. přenesená",J221,0)</f>
        <v>0</v>
      </c>
      <c r="BH221" s="199">
        <f>IF(N221="sníž. přenesená",J221,0)</f>
        <v>0</v>
      </c>
      <c r="BI221" s="199">
        <f>IF(N221="nulová",J221,0)</f>
        <v>0</v>
      </c>
      <c r="BJ221" s="18" t="s">
        <v>86</v>
      </c>
      <c r="BK221" s="199">
        <f>ROUND(I221*H221,2)</f>
        <v>0</v>
      </c>
      <c r="BL221" s="18" t="s">
        <v>152</v>
      </c>
      <c r="BM221" s="198" t="s">
        <v>269</v>
      </c>
    </row>
    <row r="222" spans="1:65" s="13" customFormat="1" ht="11.25">
      <c r="B222" s="200"/>
      <c r="C222" s="201"/>
      <c r="D222" s="202" t="s">
        <v>154</v>
      </c>
      <c r="E222" s="203" t="s">
        <v>1</v>
      </c>
      <c r="F222" s="204" t="s">
        <v>270</v>
      </c>
      <c r="G222" s="201"/>
      <c r="H222" s="203" t="s">
        <v>1</v>
      </c>
      <c r="I222" s="205"/>
      <c r="J222" s="201"/>
      <c r="K222" s="201"/>
      <c r="L222" s="206"/>
      <c r="M222" s="207"/>
      <c r="N222" s="208"/>
      <c r="O222" s="208"/>
      <c r="P222" s="208"/>
      <c r="Q222" s="208"/>
      <c r="R222" s="208"/>
      <c r="S222" s="208"/>
      <c r="T222" s="209"/>
      <c r="AT222" s="210" t="s">
        <v>154</v>
      </c>
      <c r="AU222" s="210" t="s">
        <v>88</v>
      </c>
      <c r="AV222" s="13" t="s">
        <v>86</v>
      </c>
      <c r="AW222" s="13" t="s">
        <v>33</v>
      </c>
      <c r="AX222" s="13" t="s">
        <v>78</v>
      </c>
      <c r="AY222" s="210" t="s">
        <v>144</v>
      </c>
    </row>
    <row r="223" spans="1:65" s="14" customFormat="1" ht="11.25">
      <c r="B223" s="211"/>
      <c r="C223" s="212"/>
      <c r="D223" s="202" t="s">
        <v>154</v>
      </c>
      <c r="E223" s="213" t="s">
        <v>1</v>
      </c>
      <c r="F223" s="214" t="s">
        <v>271</v>
      </c>
      <c r="G223" s="212"/>
      <c r="H223" s="215">
        <v>4.7699999999999996</v>
      </c>
      <c r="I223" s="216"/>
      <c r="J223" s="212"/>
      <c r="K223" s="212"/>
      <c r="L223" s="217"/>
      <c r="M223" s="218"/>
      <c r="N223" s="219"/>
      <c r="O223" s="219"/>
      <c r="P223" s="219"/>
      <c r="Q223" s="219"/>
      <c r="R223" s="219"/>
      <c r="S223" s="219"/>
      <c r="T223" s="220"/>
      <c r="AT223" s="221" t="s">
        <v>154</v>
      </c>
      <c r="AU223" s="221" t="s">
        <v>88</v>
      </c>
      <c r="AV223" s="14" t="s">
        <v>88</v>
      </c>
      <c r="AW223" s="14" t="s">
        <v>33</v>
      </c>
      <c r="AX223" s="14" t="s">
        <v>78</v>
      </c>
      <c r="AY223" s="221" t="s">
        <v>144</v>
      </c>
    </row>
    <row r="224" spans="1:65" s="15" customFormat="1" ht="11.25">
      <c r="B224" s="222"/>
      <c r="C224" s="223"/>
      <c r="D224" s="202" t="s">
        <v>154</v>
      </c>
      <c r="E224" s="224" t="s">
        <v>1</v>
      </c>
      <c r="F224" s="225" t="s">
        <v>157</v>
      </c>
      <c r="G224" s="223"/>
      <c r="H224" s="226">
        <v>4.7699999999999996</v>
      </c>
      <c r="I224" s="227"/>
      <c r="J224" s="223"/>
      <c r="K224" s="223"/>
      <c r="L224" s="228"/>
      <c r="M224" s="229"/>
      <c r="N224" s="230"/>
      <c r="O224" s="230"/>
      <c r="P224" s="230"/>
      <c r="Q224" s="230"/>
      <c r="R224" s="230"/>
      <c r="S224" s="230"/>
      <c r="T224" s="231"/>
      <c r="AT224" s="232" t="s">
        <v>154</v>
      </c>
      <c r="AU224" s="232" t="s">
        <v>88</v>
      </c>
      <c r="AV224" s="15" t="s">
        <v>152</v>
      </c>
      <c r="AW224" s="15" t="s">
        <v>33</v>
      </c>
      <c r="AX224" s="15" t="s">
        <v>86</v>
      </c>
      <c r="AY224" s="232" t="s">
        <v>144</v>
      </c>
    </row>
    <row r="225" spans="1:65" s="2" customFormat="1" ht="37.9" customHeight="1">
      <c r="A225" s="35"/>
      <c r="B225" s="36"/>
      <c r="C225" s="187" t="s">
        <v>7</v>
      </c>
      <c r="D225" s="187" t="s">
        <v>147</v>
      </c>
      <c r="E225" s="188" t="s">
        <v>272</v>
      </c>
      <c r="F225" s="189" t="s">
        <v>273</v>
      </c>
      <c r="G225" s="190" t="s">
        <v>166</v>
      </c>
      <c r="H225" s="191">
        <v>5.7130000000000001</v>
      </c>
      <c r="I225" s="192"/>
      <c r="J225" s="193">
        <f>ROUND(I225*H225,2)</f>
        <v>0</v>
      </c>
      <c r="K225" s="189" t="s">
        <v>151</v>
      </c>
      <c r="L225" s="40"/>
      <c r="M225" s="194" t="s">
        <v>1</v>
      </c>
      <c r="N225" s="195" t="s">
        <v>43</v>
      </c>
      <c r="O225" s="72"/>
      <c r="P225" s="196">
        <f>O225*H225</f>
        <v>0</v>
      </c>
      <c r="Q225" s="196">
        <v>0</v>
      </c>
      <c r="R225" s="196">
        <f>Q225*H225</f>
        <v>0</v>
      </c>
      <c r="S225" s="196">
        <v>0</v>
      </c>
      <c r="T225" s="197">
        <f>S225*H225</f>
        <v>0</v>
      </c>
      <c r="U225" s="35"/>
      <c r="V225" s="35"/>
      <c r="W225" s="35"/>
      <c r="X225" s="35"/>
      <c r="Y225" s="35"/>
      <c r="Z225" s="35"/>
      <c r="AA225" s="35"/>
      <c r="AB225" s="35"/>
      <c r="AC225" s="35"/>
      <c r="AD225" s="35"/>
      <c r="AE225" s="35"/>
      <c r="AR225" s="198" t="s">
        <v>152</v>
      </c>
      <c r="AT225" s="198" t="s">
        <v>147</v>
      </c>
      <c r="AU225" s="198" t="s">
        <v>88</v>
      </c>
      <c r="AY225" s="18" t="s">
        <v>144</v>
      </c>
      <c r="BE225" s="199">
        <f>IF(N225="základní",J225,0)</f>
        <v>0</v>
      </c>
      <c r="BF225" s="199">
        <f>IF(N225="snížená",J225,0)</f>
        <v>0</v>
      </c>
      <c r="BG225" s="199">
        <f>IF(N225="zákl. přenesená",J225,0)</f>
        <v>0</v>
      </c>
      <c r="BH225" s="199">
        <f>IF(N225="sníž. přenesená",J225,0)</f>
        <v>0</v>
      </c>
      <c r="BI225" s="199">
        <f>IF(N225="nulová",J225,0)</f>
        <v>0</v>
      </c>
      <c r="BJ225" s="18" t="s">
        <v>86</v>
      </c>
      <c r="BK225" s="199">
        <f>ROUND(I225*H225,2)</f>
        <v>0</v>
      </c>
      <c r="BL225" s="18" t="s">
        <v>152</v>
      </c>
      <c r="BM225" s="198" t="s">
        <v>274</v>
      </c>
    </row>
    <row r="226" spans="1:65" s="13" customFormat="1" ht="11.25">
      <c r="B226" s="200"/>
      <c r="C226" s="201"/>
      <c r="D226" s="202" t="s">
        <v>154</v>
      </c>
      <c r="E226" s="203" t="s">
        <v>1</v>
      </c>
      <c r="F226" s="204" t="s">
        <v>222</v>
      </c>
      <c r="G226" s="201"/>
      <c r="H226" s="203" t="s">
        <v>1</v>
      </c>
      <c r="I226" s="205"/>
      <c r="J226" s="201"/>
      <c r="K226" s="201"/>
      <c r="L226" s="206"/>
      <c r="M226" s="207"/>
      <c r="N226" s="208"/>
      <c r="O226" s="208"/>
      <c r="P226" s="208"/>
      <c r="Q226" s="208"/>
      <c r="R226" s="208"/>
      <c r="S226" s="208"/>
      <c r="T226" s="209"/>
      <c r="AT226" s="210" t="s">
        <v>154</v>
      </c>
      <c r="AU226" s="210" t="s">
        <v>88</v>
      </c>
      <c r="AV226" s="13" t="s">
        <v>86</v>
      </c>
      <c r="AW226" s="13" t="s">
        <v>33</v>
      </c>
      <c r="AX226" s="13" t="s">
        <v>78</v>
      </c>
      <c r="AY226" s="210" t="s">
        <v>144</v>
      </c>
    </row>
    <row r="227" spans="1:65" s="14" customFormat="1" ht="11.25">
      <c r="B227" s="211"/>
      <c r="C227" s="212"/>
      <c r="D227" s="202" t="s">
        <v>154</v>
      </c>
      <c r="E227" s="213" t="s">
        <v>1</v>
      </c>
      <c r="F227" s="214" t="s">
        <v>275</v>
      </c>
      <c r="G227" s="212"/>
      <c r="H227" s="215">
        <v>1.5760000000000001</v>
      </c>
      <c r="I227" s="216"/>
      <c r="J227" s="212"/>
      <c r="K227" s="212"/>
      <c r="L227" s="217"/>
      <c r="M227" s="218"/>
      <c r="N227" s="219"/>
      <c r="O227" s="219"/>
      <c r="P227" s="219"/>
      <c r="Q227" s="219"/>
      <c r="R227" s="219"/>
      <c r="S227" s="219"/>
      <c r="T227" s="220"/>
      <c r="AT227" s="221" t="s">
        <v>154</v>
      </c>
      <c r="AU227" s="221" t="s">
        <v>88</v>
      </c>
      <c r="AV227" s="14" t="s">
        <v>88</v>
      </c>
      <c r="AW227" s="14" t="s">
        <v>33</v>
      </c>
      <c r="AX227" s="14" t="s">
        <v>78</v>
      </c>
      <c r="AY227" s="221" t="s">
        <v>144</v>
      </c>
    </row>
    <row r="228" spans="1:65" s="14" customFormat="1" ht="11.25">
      <c r="B228" s="211"/>
      <c r="C228" s="212"/>
      <c r="D228" s="202" t="s">
        <v>154</v>
      </c>
      <c r="E228" s="213" t="s">
        <v>1</v>
      </c>
      <c r="F228" s="214" t="s">
        <v>275</v>
      </c>
      <c r="G228" s="212"/>
      <c r="H228" s="215">
        <v>1.5760000000000001</v>
      </c>
      <c r="I228" s="216"/>
      <c r="J228" s="212"/>
      <c r="K228" s="212"/>
      <c r="L228" s="217"/>
      <c r="M228" s="218"/>
      <c r="N228" s="219"/>
      <c r="O228" s="219"/>
      <c r="P228" s="219"/>
      <c r="Q228" s="219"/>
      <c r="R228" s="219"/>
      <c r="S228" s="219"/>
      <c r="T228" s="220"/>
      <c r="AT228" s="221" t="s">
        <v>154</v>
      </c>
      <c r="AU228" s="221" t="s">
        <v>88</v>
      </c>
      <c r="AV228" s="14" t="s">
        <v>88</v>
      </c>
      <c r="AW228" s="14" t="s">
        <v>33</v>
      </c>
      <c r="AX228" s="14" t="s">
        <v>78</v>
      </c>
      <c r="AY228" s="221" t="s">
        <v>144</v>
      </c>
    </row>
    <row r="229" spans="1:65" s="13" customFormat="1" ht="11.25">
      <c r="B229" s="200"/>
      <c r="C229" s="201"/>
      <c r="D229" s="202" t="s">
        <v>154</v>
      </c>
      <c r="E229" s="203" t="s">
        <v>1</v>
      </c>
      <c r="F229" s="204" t="s">
        <v>259</v>
      </c>
      <c r="G229" s="201"/>
      <c r="H229" s="203" t="s">
        <v>1</v>
      </c>
      <c r="I229" s="205"/>
      <c r="J229" s="201"/>
      <c r="K229" s="201"/>
      <c r="L229" s="206"/>
      <c r="M229" s="207"/>
      <c r="N229" s="208"/>
      <c r="O229" s="208"/>
      <c r="P229" s="208"/>
      <c r="Q229" s="208"/>
      <c r="R229" s="208"/>
      <c r="S229" s="208"/>
      <c r="T229" s="209"/>
      <c r="AT229" s="210" t="s">
        <v>154</v>
      </c>
      <c r="AU229" s="210" t="s">
        <v>88</v>
      </c>
      <c r="AV229" s="13" t="s">
        <v>86</v>
      </c>
      <c r="AW229" s="13" t="s">
        <v>33</v>
      </c>
      <c r="AX229" s="13" t="s">
        <v>78</v>
      </c>
      <c r="AY229" s="210" t="s">
        <v>144</v>
      </c>
    </row>
    <row r="230" spans="1:65" s="14" customFormat="1" ht="11.25">
      <c r="B230" s="211"/>
      <c r="C230" s="212"/>
      <c r="D230" s="202" t="s">
        <v>154</v>
      </c>
      <c r="E230" s="213" t="s">
        <v>1</v>
      </c>
      <c r="F230" s="214" t="s">
        <v>276</v>
      </c>
      <c r="G230" s="212"/>
      <c r="H230" s="215">
        <v>1.379</v>
      </c>
      <c r="I230" s="216"/>
      <c r="J230" s="212"/>
      <c r="K230" s="212"/>
      <c r="L230" s="217"/>
      <c r="M230" s="218"/>
      <c r="N230" s="219"/>
      <c r="O230" s="219"/>
      <c r="P230" s="219"/>
      <c r="Q230" s="219"/>
      <c r="R230" s="219"/>
      <c r="S230" s="219"/>
      <c r="T230" s="220"/>
      <c r="AT230" s="221" t="s">
        <v>154</v>
      </c>
      <c r="AU230" s="221" t="s">
        <v>88</v>
      </c>
      <c r="AV230" s="14" t="s">
        <v>88</v>
      </c>
      <c r="AW230" s="14" t="s">
        <v>33</v>
      </c>
      <c r="AX230" s="14" t="s">
        <v>78</v>
      </c>
      <c r="AY230" s="221" t="s">
        <v>144</v>
      </c>
    </row>
    <row r="231" spans="1:65" s="14" customFormat="1" ht="11.25">
      <c r="B231" s="211"/>
      <c r="C231" s="212"/>
      <c r="D231" s="202" t="s">
        <v>154</v>
      </c>
      <c r="E231" s="213" t="s">
        <v>1</v>
      </c>
      <c r="F231" s="214" t="s">
        <v>277</v>
      </c>
      <c r="G231" s="212"/>
      <c r="H231" s="215">
        <v>1.1819999999999999</v>
      </c>
      <c r="I231" s="216"/>
      <c r="J231" s="212"/>
      <c r="K231" s="212"/>
      <c r="L231" s="217"/>
      <c r="M231" s="218"/>
      <c r="N231" s="219"/>
      <c r="O231" s="219"/>
      <c r="P231" s="219"/>
      <c r="Q231" s="219"/>
      <c r="R231" s="219"/>
      <c r="S231" s="219"/>
      <c r="T231" s="220"/>
      <c r="AT231" s="221" t="s">
        <v>154</v>
      </c>
      <c r="AU231" s="221" t="s">
        <v>88</v>
      </c>
      <c r="AV231" s="14" t="s">
        <v>88</v>
      </c>
      <c r="AW231" s="14" t="s">
        <v>33</v>
      </c>
      <c r="AX231" s="14" t="s">
        <v>78</v>
      </c>
      <c r="AY231" s="221" t="s">
        <v>144</v>
      </c>
    </row>
    <row r="232" spans="1:65" s="15" customFormat="1" ht="11.25">
      <c r="B232" s="222"/>
      <c r="C232" s="223"/>
      <c r="D232" s="202" t="s">
        <v>154</v>
      </c>
      <c r="E232" s="224" t="s">
        <v>1</v>
      </c>
      <c r="F232" s="225" t="s">
        <v>157</v>
      </c>
      <c r="G232" s="223"/>
      <c r="H232" s="226">
        <v>5.713000000000001</v>
      </c>
      <c r="I232" s="227"/>
      <c r="J232" s="223"/>
      <c r="K232" s="223"/>
      <c r="L232" s="228"/>
      <c r="M232" s="229"/>
      <c r="N232" s="230"/>
      <c r="O232" s="230"/>
      <c r="P232" s="230"/>
      <c r="Q232" s="230"/>
      <c r="R232" s="230"/>
      <c r="S232" s="230"/>
      <c r="T232" s="231"/>
      <c r="AT232" s="232" t="s">
        <v>154</v>
      </c>
      <c r="AU232" s="232" t="s">
        <v>88</v>
      </c>
      <c r="AV232" s="15" t="s">
        <v>152</v>
      </c>
      <c r="AW232" s="15" t="s">
        <v>33</v>
      </c>
      <c r="AX232" s="15" t="s">
        <v>86</v>
      </c>
      <c r="AY232" s="232" t="s">
        <v>144</v>
      </c>
    </row>
    <row r="233" spans="1:65" s="2" customFormat="1" ht="55.5" customHeight="1">
      <c r="A233" s="35"/>
      <c r="B233" s="36"/>
      <c r="C233" s="187" t="s">
        <v>278</v>
      </c>
      <c r="D233" s="187" t="s">
        <v>147</v>
      </c>
      <c r="E233" s="188" t="s">
        <v>279</v>
      </c>
      <c r="F233" s="189" t="s">
        <v>280</v>
      </c>
      <c r="G233" s="190" t="s">
        <v>234</v>
      </c>
      <c r="H233" s="191">
        <v>1</v>
      </c>
      <c r="I233" s="192"/>
      <c r="J233" s="193">
        <f>ROUND(I233*H233,2)</f>
        <v>0</v>
      </c>
      <c r="K233" s="189" t="s">
        <v>151</v>
      </c>
      <c r="L233" s="40"/>
      <c r="M233" s="194" t="s">
        <v>1</v>
      </c>
      <c r="N233" s="195" t="s">
        <v>43</v>
      </c>
      <c r="O233" s="72"/>
      <c r="P233" s="196">
        <f>O233*H233</f>
        <v>0</v>
      </c>
      <c r="Q233" s="196">
        <v>0</v>
      </c>
      <c r="R233" s="196">
        <f>Q233*H233</f>
        <v>0</v>
      </c>
      <c r="S233" s="196">
        <v>0</v>
      </c>
      <c r="T233" s="197">
        <f>S233*H233</f>
        <v>0</v>
      </c>
      <c r="U233" s="35"/>
      <c r="V233" s="35"/>
      <c r="W233" s="35"/>
      <c r="X233" s="35"/>
      <c r="Y233" s="35"/>
      <c r="Z233" s="35"/>
      <c r="AA233" s="35"/>
      <c r="AB233" s="35"/>
      <c r="AC233" s="35"/>
      <c r="AD233" s="35"/>
      <c r="AE233" s="35"/>
      <c r="AR233" s="198" t="s">
        <v>152</v>
      </c>
      <c r="AT233" s="198" t="s">
        <v>147</v>
      </c>
      <c r="AU233" s="198" t="s">
        <v>88</v>
      </c>
      <c r="AY233" s="18" t="s">
        <v>144</v>
      </c>
      <c r="BE233" s="199">
        <f>IF(N233="základní",J233,0)</f>
        <v>0</v>
      </c>
      <c r="BF233" s="199">
        <f>IF(N233="snížená",J233,0)</f>
        <v>0</v>
      </c>
      <c r="BG233" s="199">
        <f>IF(N233="zákl. přenesená",J233,0)</f>
        <v>0</v>
      </c>
      <c r="BH233" s="199">
        <f>IF(N233="sníž. přenesená",J233,0)</f>
        <v>0</v>
      </c>
      <c r="BI233" s="199">
        <f>IF(N233="nulová",J233,0)</f>
        <v>0</v>
      </c>
      <c r="BJ233" s="18" t="s">
        <v>86</v>
      </c>
      <c r="BK233" s="199">
        <f>ROUND(I233*H233,2)</f>
        <v>0</v>
      </c>
      <c r="BL233" s="18" t="s">
        <v>152</v>
      </c>
      <c r="BM233" s="198" t="s">
        <v>281</v>
      </c>
    </row>
    <row r="234" spans="1:65" s="2" customFormat="1" ht="44.25" customHeight="1">
      <c r="A234" s="35"/>
      <c r="B234" s="36"/>
      <c r="C234" s="187" t="s">
        <v>282</v>
      </c>
      <c r="D234" s="187" t="s">
        <v>147</v>
      </c>
      <c r="E234" s="188" t="s">
        <v>283</v>
      </c>
      <c r="F234" s="189" t="s">
        <v>284</v>
      </c>
      <c r="G234" s="190" t="s">
        <v>181</v>
      </c>
      <c r="H234" s="191">
        <v>2.2999999999999998</v>
      </c>
      <c r="I234" s="192"/>
      <c r="J234" s="193">
        <f>ROUND(I234*H234,2)</f>
        <v>0</v>
      </c>
      <c r="K234" s="189" t="s">
        <v>151</v>
      </c>
      <c r="L234" s="40"/>
      <c r="M234" s="194" t="s">
        <v>1</v>
      </c>
      <c r="N234" s="195" t="s">
        <v>43</v>
      </c>
      <c r="O234" s="72"/>
      <c r="P234" s="196">
        <f>O234*H234</f>
        <v>0</v>
      </c>
      <c r="Q234" s="196">
        <v>0</v>
      </c>
      <c r="R234" s="196">
        <f>Q234*H234</f>
        <v>0</v>
      </c>
      <c r="S234" s="196">
        <v>0</v>
      </c>
      <c r="T234" s="197">
        <f>S234*H234</f>
        <v>0</v>
      </c>
      <c r="U234" s="35"/>
      <c r="V234" s="35"/>
      <c r="W234" s="35"/>
      <c r="X234" s="35"/>
      <c r="Y234" s="35"/>
      <c r="Z234" s="35"/>
      <c r="AA234" s="35"/>
      <c r="AB234" s="35"/>
      <c r="AC234" s="35"/>
      <c r="AD234" s="35"/>
      <c r="AE234" s="35"/>
      <c r="AR234" s="198" t="s">
        <v>152</v>
      </c>
      <c r="AT234" s="198" t="s">
        <v>147</v>
      </c>
      <c r="AU234" s="198" t="s">
        <v>88</v>
      </c>
      <c r="AY234" s="18" t="s">
        <v>144</v>
      </c>
      <c r="BE234" s="199">
        <f>IF(N234="základní",J234,0)</f>
        <v>0</v>
      </c>
      <c r="BF234" s="199">
        <f>IF(N234="snížená",J234,0)</f>
        <v>0</v>
      </c>
      <c r="BG234" s="199">
        <f>IF(N234="zákl. přenesená",J234,0)</f>
        <v>0</v>
      </c>
      <c r="BH234" s="199">
        <f>IF(N234="sníž. přenesená",J234,0)</f>
        <v>0</v>
      </c>
      <c r="BI234" s="199">
        <f>IF(N234="nulová",J234,0)</f>
        <v>0</v>
      </c>
      <c r="BJ234" s="18" t="s">
        <v>86</v>
      </c>
      <c r="BK234" s="199">
        <f>ROUND(I234*H234,2)</f>
        <v>0</v>
      </c>
      <c r="BL234" s="18" t="s">
        <v>152</v>
      </c>
      <c r="BM234" s="198" t="s">
        <v>285</v>
      </c>
    </row>
    <row r="235" spans="1:65" s="13" customFormat="1" ht="11.25">
      <c r="B235" s="200"/>
      <c r="C235" s="201"/>
      <c r="D235" s="202" t="s">
        <v>154</v>
      </c>
      <c r="E235" s="203" t="s">
        <v>1</v>
      </c>
      <c r="F235" s="204" t="s">
        <v>259</v>
      </c>
      <c r="G235" s="201"/>
      <c r="H235" s="203" t="s">
        <v>1</v>
      </c>
      <c r="I235" s="205"/>
      <c r="J235" s="201"/>
      <c r="K235" s="201"/>
      <c r="L235" s="206"/>
      <c r="M235" s="207"/>
      <c r="N235" s="208"/>
      <c r="O235" s="208"/>
      <c r="P235" s="208"/>
      <c r="Q235" s="208"/>
      <c r="R235" s="208"/>
      <c r="S235" s="208"/>
      <c r="T235" s="209"/>
      <c r="AT235" s="210" t="s">
        <v>154</v>
      </c>
      <c r="AU235" s="210" t="s">
        <v>88</v>
      </c>
      <c r="AV235" s="13" t="s">
        <v>86</v>
      </c>
      <c r="AW235" s="13" t="s">
        <v>33</v>
      </c>
      <c r="AX235" s="13" t="s">
        <v>78</v>
      </c>
      <c r="AY235" s="210" t="s">
        <v>144</v>
      </c>
    </row>
    <row r="236" spans="1:65" s="14" customFormat="1" ht="11.25">
      <c r="B236" s="211"/>
      <c r="C236" s="212"/>
      <c r="D236" s="202" t="s">
        <v>154</v>
      </c>
      <c r="E236" s="213" t="s">
        <v>1</v>
      </c>
      <c r="F236" s="214" t="s">
        <v>286</v>
      </c>
      <c r="G236" s="212"/>
      <c r="H236" s="215">
        <v>2.2999999999999998</v>
      </c>
      <c r="I236" s="216"/>
      <c r="J236" s="212"/>
      <c r="K236" s="212"/>
      <c r="L236" s="217"/>
      <c r="M236" s="218"/>
      <c r="N236" s="219"/>
      <c r="O236" s="219"/>
      <c r="P236" s="219"/>
      <c r="Q236" s="219"/>
      <c r="R236" s="219"/>
      <c r="S236" s="219"/>
      <c r="T236" s="220"/>
      <c r="AT236" s="221" t="s">
        <v>154</v>
      </c>
      <c r="AU236" s="221" t="s">
        <v>88</v>
      </c>
      <c r="AV236" s="14" t="s">
        <v>88</v>
      </c>
      <c r="AW236" s="14" t="s">
        <v>33</v>
      </c>
      <c r="AX236" s="14" t="s">
        <v>78</v>
      </c>
      <c r="AY236" s="221" t="s">
        <v>144</v>
      </c>
    </row>
    <row r="237" spans="1:65" s="15" customFormat="1" ht="11.25">
      <c r="B237" s="222"/>
      <c r="C237" s="223"/>
      <c r="D237" s="202" t="s">
        <v>154</v>
      </c>
      <c r="E237" s="224" t="s">
        <v>1</v>
      </c>
      <c r="F237" s="225" t="s">
        <v>157</v>
      </c>
      <c r="G237" s="223"/>
      <c r="H237" s="226">
        <v>2.2999999999999998</v>
      </c>
      <c r="I237" s="227"/>
      <c r="J237" s="223"/>
      <c r="K237" s="223"/>
      <c r="L237" s="228"/>
      <c r="M237" s="229"/>
      <c r="N237" s="230"/>
      <c r="O237" s="230"/>
      <c r="P237" s="230"/>
      <c r="Q237" s="230"/>
      <c r="R237" s="230"/>
      <c r="S237" s="230"/>
      <c r="T237" s="231"/>
      <c r="AT237" s="232" t="s">
        <v>154</v>
      </c>
      <c r="AU237" s="232" t="s">
        <v>88</v>
      </c>
      <c r="AV237" s="15" t="s">
        <v>152</v>
      </c>
      <c r="AW237" s="15" t="s">
        <v>33</v>
      </c>
      <c r="AX237" s="15" t="s">
        <v>86</v>
      </c>
      <c r="AY237" s="232" t="s">
        <v>144</v>
      </c>
    </row>
    <row r="238" spans="1:65" s="2" customFormat="1" ht="37.9" customHeight="1">
      <c r="A238" s="35"/>
      <c r="B238" s="36"/>
      <c r="C238" s="187" t="s">
        <v>287</v>
      </c>
      <c r="D238" s="187" t="s">
        <v>147</v>
      </c>
      <c r="E238" s="188" t="s">
        <v>288</v>
      </c>
      <c r="F238" s="189" t="s">
        <v>289</v>
      </c>
      <c r="G238" s="190" t="s">
        <v>166</v>
      </c>
      <c r="H238" s="191">
        <v>27.783000000000001</v>
      </c>
      <c r="I238" s="192"/>
      <c r="J238" s="193">
        <f>ROUND(I238*H238,2)</f>
        <v>0</v>
      </c>
      <c r="K238" s="189" t="s">
        <v>151</v>
      </c>
      <c r="L238" s="40"/>
      <c r="M238" s="194" t="s">
        <v>1</v>
      </c>
      <c r="N238" s="195" t="s">
        <v>43</v>
      </c>
      <c r="O238" s="72"/>
      <c r="P238" s="196">
        <f>O238*H238</f>
        <v>0</v>
      </c>
      <c r="Q238" s="196">
        <v>0</v>
      </c>
      <c r="R238" s="196">
        <f>Q238*H238</f>
        <v>0</v>
      </c>
      <c r="S238" s="196">
        <v>0</v>
      </c>
      <c r="T238" s="197">
        <f>S238*H238</f>
        <v>0</v>
      </c>
      <c r="U238" s="35"/>
      <c r="V238" s="35"/>
      <c r="W238" s="35"/>
      <c r="X238" s="35"/>
      <c r="Y238" s="35"/>
      <c r="Z238" s="35"/>
      <c r="AA238" s="35"/>
      <c r="AB238" s="35"/>
      <c r="AC238" s="35"/>
      <c r="AD238" s="35"/>
      <c r="AE238" s="35"/>
      <c r="AR238" s="198" t="s">
        <v>152</v>
      </c>
      <c r="AT238" s="198" t="s">
        <v>147</v>
      </c>
      <c r="AU238" s="198" t="s">
        <v>88</v>
      </c>
      <c r="AY238" s="18" t="s">
        <v>144</v>
      </c>
      <c r="BE238" s="199">
        <f>IF(N238="základní",J238,0)</f>
        <v>0</v>
      </c>
      <c r="BF238" s="199">
        <f>IF(N238="snížená",J238,0)</f>
        <v>0</v>
      </c>
      <c r="BG238" s="199">
        <f>IF(N238="zákl. přenesená",J238,0)</f>
        <v>0</v>
      </c>
      <c r="BH238" s="199">
        <f>IF(N238="sníž. přenesená",J238,0)</f>
        <v>0</v>
      </c>
      <c r="BI238" s="199">
        <f>IF(N238="nulová",J238,0)</f>
        <v>0</v>
      </c>
      <c r="BJ238" s="18" t="s">
        <v>86</v>
      </c>
      <c r="BK238" s="199">
        <f>ROUND(I238*H238,2)</f>
        <v>0</v>
      </c>
      <c r="BL238" s="18" t="s">
        <v>152</v>
      </c>
      <c r="BM238" s="198" t="s">
        <v>290</v>
      </c>
    </row>
    <row r="239" spans="1:65" s="13" customFormat="1" ht="11.25">
      <c r="B239" s="200"/>
      <c r="C239" s="201"/>
      <c r="D239" s="202" t="s">
        <v>154</v>
      </c>
      <c r="E239" s="203" t="s">
        <v>1</v>
      </c>
      <c r="F239" s="204" t="s">
        <v>168</v>
      </c>
      <c r="G239" s="201"/>
      <c r="H239" s="203" t="s">
        <v>1</v>
      </c>
      <c r="I239" s="205"/>
      <c r="J239" s="201"/>
      <c r="K239" s="201"/>
      <c r="L239" s="206"/>
      <c r="M239" s="207"/>
      <c r="N239" s="208"/>
      <c r="O239" s="208"/>
      <c r="P239" s="208"/>
      <c r="Q239" s="208"/>
      <c r="R239" s="208"/>
      <c r="S239" s="208"/>
      <c r="T239" s="209"/>
      <c r="AT239" s="210" t="s">
        <v>154</v>
      </c>
      <c r="AU239" s="210" t="s">
        <v>88</v>
      </c>
      <c r="AV239" s="13" t="s">
        <v>86</v>
      </c>
      <c r="AW239" s="13" t="s">
        <v>33</v>
      </c>
      <c r="AX239" s="13" t="s">
        <v>78</v>
      </c>
      <c r="AY239" s="210" t="s">
        <v>144</v>
      </c>
    </row>
    <row r="240" spans="1:65" s="14" customFormat="1" ht="11.25">
      <c r="B240" s="211"/>
      <c r="C240" s="212"/>
      <c r="D240" s="202" t="s">
        <v>154</v>
      </c>
      <c r="E240" s="213" t="s">
        <v>1</v>
      </c>
      <c r="F240" s="214" t="s">
        <v>291</v>
      </c>
      <c r="G240" s="212"/>
      <c r="H240" s="215">
        <v>9.24</v>
      </c>
      <c r="I240" s="216"/>
      <c r="J240" s="212"/>
      <c r="K240" s="212"/>
      <c r="L240" s="217"/>
      <c r="M240" s="218"/>
      <c r="N240" s="219"/>
      <c r="O240" s="219"/>
      <c r="P240" s="219"/>
      <c r="Q240" s="219"/>
      <c r="R240" s="219"/>
      <c r="S240" s="219"/>
      <c r="T240" s="220"/>
      <c r="AT240" s="221" t="s">
        <v>154</v>
      </c>
      <c r="AU240" s="221" t="s">
        <v>88</v>
      </c>
      <c r="AV240" s="14" t="s">
        <v>88</v>
      </c>
      <c r="AW240" s="14" t="s">
        <v>33</v>
      </c>
      <c r="AX240" s="14" t="s">
        <v>78</v>
      </c>
      <c r="AY240" s="221" t="s">
        <v>144</v>
      </c>
    </row>
    <row r="241" spans="1:65" s="14" customFormat="1" ht="11.25">
      <c r="B241" s="211"/>
      <c r="C241" s="212"/>
      <c r="D241" s="202" t="s">
        <v>154</v>
      </c>
      <c r="E241" s="213" t="s">
        <v>1</v>
      </c>
      <c r="F241" s="214" t="s">
        <v>171</v>
      </c>
      <c r="G241" s="212"/>
      <c r="H241" s="215">
        <v>-1.5760000000000001</v>
      </c>
      <c r="I241" s="216"/>
      <c r="J241" s="212"/>
      <c r="K241" s="212"/>
      <c r="L241" s="217"/>
      <c r="M241" s="218"/>
      <c r="N241" s="219"/>
      <c r="O241" s="219"/>
      <c r="P241" s="219"/>
      <c r="Q241" s="219"/>
      <c r="R241" s="219"/>
      <c r="S241" s="219"/>
      <c r="T241" s="220"/>
      <c r="AT241" s="221" t="s">
        <v>154</v>
      </c>
      <c r="AU241" s="221" t="s">
        <v>88</v>
      </c>
      <c r="AV241" s="14" t="s">
        <v>88</v>
      </c>
      <c r="AW241" s="14" t="s">
        <v>33</v>
      </c>
      <c r="AX241" s="14" t="s">
        <v>78</v>
      </c>
      <c r="AY241" s="221" t="s">
        <v>144</v>
      </c>
    </row>
    <row r="242" spans="1:65" s="14" customFormat="1" ht="11.25">
      <c r="B242" s="211"/>
      <c r="C242" s="212"/>
      <c r="D242" s="202" t="s">
        <v>154</v>
      </c>
      <c r="E242" s="213" t="s">
        <v>1</v>
      </c>
      <c r="F242" s="214" t="s">
        <v>291</v>
      </c>
      <c r="G242" s="212"/>
      <c r="H242" s="215">
        <v>9.24</v>
      </c>
      <c r="I242" s="216"/>
      <c r="J242" s="212"/>
      <c r="K242" s="212"/>
      <c r="L242" s="217"/>
      <c r="M242" s="218"/>
      <c r="N242" s="219"/>
      <c r="O242" s="219"/>
      <c r="P242" s="219"/>
      <c r="Q242" s="219"/>
      <c r="R242" s="219"/>
      <c r="S242" s="219"/>
      <c r="T242" s="220"/>
      <c r="AT242" s="221" t="s">
        <v>154</v>
      </c>
      <c r="AU242" s="221" t="s">
        <v>88</v>
      </c>
      <c r="AV242" s="14" t="s">
        <v>88</v>
      </c>
      <c r="AW242" s="14" t="s">
        <v>33</v>
      </c>
      <c r="AX242" s="14" t="s">
        <v>78</v>
      </c>
      <c r="AY242" s="221" t="s">
        <v>144</v>
      </c>
    </row>
    <row r="243" spans="1:65" s="14" customFormat="1" ht="11.25">
      <c r="B243" s="211"/>
      <c r="C243" s="212"/>
      <c r="D243" s="202" t="s">
        <v>154</v>
      </c>
      <c r="E243" s="213" t="s">
        <v>1</v>
      </c>
      <c r="F243" s="214" t="s">
        <v>292</v>
      </c>
      <c r="G243" s="212"/>
      <c r="H243" s="215">
        <v>-1.1819999999999999</v>
      </c>
      <c r="I243" s="216"/>
      <c r="J243" s="212"/>
      <c r="K243" s="212"/>
      <c r="L243" s="217"/>
      <c r="M243" s="218"/>
      <c r="N243" s="219"/>
      <c r="O243" s="219"/>
      <c r="P243" s="219"/>
      <c r="Q243" s="219"/>
      <c r="R243" s="219"/>
      <c r="S243" s="219"/>
      <c r="T243" s="220"/>
      <c r="AT243" s="221" t="s">
        <v>154</v>
      </c>
      <c r="AU243" s="221" t="s">
        <v>88</v>
      </c>
      <c r="AV243" s="14" t="s">
        <v>88</v>
      </c>
      <c r="AW243" s="14" t="s">
        <v>33</v>
      </c>
      <c r="AX243" s="14" t="s">
        <v>78</v>
      </c>
      <c r="AY243" s="221" t="s">
        <v>144</v>
      </c>
    </row>
    <row r="244" spans="1:65" s="13" customFormat="1" ht="11.25">
      <c r="B244" s="200"/>
      <c r="C244" s="201"/>
      <c r="D244" s="202" t="s">
        <v>154</v>
      </c>
      <c r="E244" s="203" t="s">
        <v>1</v>
      </c>
      <c r="F244" s="204" t="s">
        <v>259</v>
      </c>
      <c r="G244" s="201"/>
      <c r="H244" s="203" t="s">
        <v>1</v>
      </c>
      <c r="I244" s="205"/>
      <c r="J244" s="201"/>
      <c r="K244" s="201"/>
      <c r="L244" s="206"/>
      <c r="M244" s="207"/>
      <c r="N244" s="208"/>
      <c r="O244" s="208"/>
      <c r="P244" s="208"/>
      <c r="Q244" s="208"/>
      <c r="R244" s="208"/>
      <c r="S244" s="208"/>
      <c r="T244" s="209"/>
      <c r="AT244" s="210" t="s">
        <v>154</v>
      </c>
      <c r="AU244" s="210" t="s">
        <v>88</v>
      </c>
      <c r="AV244" s="13" t="s">
        <v>86</v>
      </c>
      <c r="AW244" s="13" t="s">
        <v>33</v>
      </c>
      <c r="AX244" s="13" t="s">
        <v>78</v>
      </c>
      <c r="AY244" s="210" t="s">
        <v>144</v>
      </c>
    </row>
    <row r="245" spans="1:65" s="14" customFormat="1" ht="11.25">
      <c r="B245" s="211"/>
      <c r="C245" s="212"/>
      <c r="D245" s="202" t="s">
        <v>154</v>
      </c>
      <c r="E245" s="213" t="s">
        <v>1</v>
      </c>
      <c r="F245" s="214" t="s">
        <v>293</v>
      </c>
      <c r="G245" s="212"/>
      <c r="H245" s="215">
        <v>13.44</v>
      </c>
      <c r="I245" s="216"/>
      <c r="J245" s="212"/>
      <c r="K245" s="212"/>
      <c r="L245" s="217"/>
      <c r="M245" s="218"/>
      <c r="N245" s="219"/>
      <c r="O245" s="219"/>
      <c r="P245" s="219"/>
      <c r="Q245" s="219"/>
      <c r="R245" s="219"/>
      <c r="S245" s="219"/>
      <c r="T245" s="220"/>
      <c r="AT245" s="221" t="s">
        <v>154</v>
      </c>
      <c r="AU245" s="221" t="s">
        <v>88</v>
      </c>
      <c r="AV245" s="14" t="s">
        <v>88</v>
      </c>
      <c r="AW245" s="14" t="s">
        <v>33</v>
      </c>
      <c r="AX245" s="14" t="s">
        <v>78</v>
      </c>
      <c r="AY245" s="221" t="s">
        <v>144</v>
      </c>
    </row>
    <row r="246" spans="1:65" s="14" customFormat="1" ht="11.25">
      <c r="B246" s="211"/>
      <c r="C246" s="212"/>
      <c r="D246" s="202" t="s">
        <v>154</v>
      </c>
      <c r="E246" s="213" t="s">
        <v>1</v>
      </c>
      <c r="F246" s="214" t="s">
        <v>170</v>
      </c>
      <c r="G246" s="212"/>
      <c r="H246" s="215">
        <v>-1.379</v>
      </c>
      <c r="I246" s="216"/>
      <c r="J246" s="212"/>
      <c r="K246" s="212"/>
      <c r="L246" s="217"/>
      <c r="M246" s="218"/>
      <c r="N246" s="219"/>
      <c r="O246" s="219"/>
      <c r="P246" s="219"/>
      <c r="Q246" s="219"/>
      <c r="R246" s="219"/>
      <c r="S246" s="219"/>
      <c r="T246" s="220"/>
      <c r="AT246" s="221" t="s">
        <v>154</v>
      </c>
      <c r="AU246" s="221" t="s">
        <v>88</v>
      </c>
      <c r="AV246" s="14" t="s">
        <v>88</v>
      </c>
      <c r="AW246" s="14" t="s">
        <v>33</v>
      </c>
      <c r="AX246" s="14" t="s">
        <v>78</v>
      </c>
      <c r="AY246" s="221" t="s">
        <v>144</v>
      </c>
    </row>
    <row r="247" spans="1:65" s="15" customFormat="1" ht="11.25">
      <c r="B247" s="222"/>
      <c r="C247" s="223"/>
      <c r="D247" s="202" t="s">
        <v>154</v>
      </c>
      <c r="E247" s="224" t="s">
        <v>1</v>
      </c>
      <c r="F247" s="225" t="s">
        <v>157</v>
      </c>
      <c r="G247" s="223"/>
      <c r="H247" s="226">
        <v>27.782999999999998</v>
      </c>
      <c r="I247" s="227"/>
      <c r="J247" s="223"/>
      <c r="K247" s="223"/>
      <c r="L247" s="228"/>
      <c r="M247" s="229"/>
      <c r="N247" s="230"/>
      <c r="O247" s="230"/>
      <c r="P247" s="230"/>
      <c r="Q247" s="230"/>
      <c r="R247" s="230"/>
      <c r="S247" s="230"/>
      <c r="T247" s="231"/>
      <c r="AT247" s="232" t="s">
        <v>154</v>
      </c>
      <c r="AU247" s="232" t="s">
        <v>88</v>
      </c>
      <c r="AV247" s="15" t="s">
        <v>152</v>
      </c>
      <c r="AW247" s="15" t="s">
        <v>33</v>
      </c>
      <c r="AX247" s="15" t="s">
        <v>86</v>
      </c>
      <c r="AY247" s="232" t="s">
        <v>144</v>
      </c>
    </row>
    <row r="248" spans="1:65" s="12" customFormat="1" ht="22.9" customHeight="1">
      <c r="B248" s="171"/>
      <c r="C248" s="172"/>
      <c r="D248" s="173" t="s">
        <v>77</v>
      </c>
      <c r="E248" s="185" t="s">
        <v>294</v>
      </c>
      <c r="F248" s="185" t="s">
        <v>295</v>
      </c>
      <c r="G248" s="172"/>
      <c r="H248" s="172"/>
      <c r="I248" s="175"/>
      <c r="J248" s="186">
        <f>BK248</f>
        <v>0</v>
      </c>
      <c r="K248" s="172"/>
      <c r="L248" s="177"/>
      <c r="M248" s="178"/>
      <c r="N248" s="179"/>
      <c r="O248" s="179"/>
      <c r="P248" s="180">
        <f>SUM(P249:P254)</f>
        <v>0</v>
      </c>
      <c r="Q248" s="179"/>
      <c r="R248" s="180">
        <f>SUM(R249:R254)</f>
        <v>0</v>
      </c>
      <c r="S248" s="179"/>
      <c r="T248" s="181">
        <f>SUM(T249:T254)</f>
        <v>0</v>
      </c>
      <c r="AR248" s="182" t="s">
        <v>86</v>
      </c>
      <c r="AT248" s="183" t="s">
        <v>77</v>
      </c>
      <c r="AU248" s="183" t="s">
        <v>86</v>
      </c>
      <c r="AY248" s="182" t="s">
        <v>144</v>
      </c>
      <c r="BK248" s="184">
        <f>SUM(BK249:BK254)</f>
        <v>0</v>
      </c>
    </row>
    <row r="249" spans="1:65" s="2" customFormat="1" ht="37.9" customHeight="1">
      <c r="A249" s="35"/>
      <c r="B249" s="36"/>
      <c r="C249" s="187" t="s">
        <v>296</v>
      </c>
      <c r="D249" s="187" t="s">
        <v>147</v>
      </c>
      <c r="E249" s="188" t="s">
        <v>297</v>
      </c>
      <c r="F249" s="189" t="s">
        <v>298</v>
      </c>
      <c r="G249" s="190" t="s">
        <v>150</v>
      </c>
      <c r="H249" s="191">
        <v>6.851</v>
      </c>
      <c r="I249" s="192"/>
      <c r="J249" s="193">
        <f>ROUND(I249*H249,2)</f>
        <v>0</v>
      </c>
      <c r="K249" s="189" t="s">
        <v>151</v>
      </c>
      <c r="L249" s="40"/>
      <c r="M249" s="194" t="s">
        <v>1</v>
      </c>
      <c r="N249" s="195" t="s">
        <v>43</v>
      </c>
      <c r="O249" s="72"/>
      <c r="P249" s="196">
        <f>O249*H249</f>
        <v>0</v>
      </c>
      <c r="Q249" s="196">
        <v>0</v>
      </c>
      <c r="R249" s="196">
        <f>Q249*H249</f>
        <v>0</v>
      </c>
      <c r="S249" s="196">
        <v>0</v>
      </c>
      <c r="T249" s="197">
        <f>S249*H249</f>
        <v>0</v>
      </c>
      <c r="U249" s="35"/>
      <c r="V249" s="35"/>
      <c r="W249" s="35"/>
      <c r="X249" s="35"/>
      <c r="Y249" s="35"/>
      <c r="Z249" s="35"/>
      <c r="AA249" s="35"/>
      <c r="AB249" s="35"/>
      <c r="AC249" s="35"/>
      <c r="AD249" s="35"/>
      <c r="AE249" s="35"/>
      <c r="AR249" s="198" t="s">
        <v>152</v>
      </c>
      <c r="AT249" s="198" t="s">
        <v>147</v>
      </c>
      <c r="AU249" s="198" t="s">
        <v>88</v>
      </c>
      <c r="AY249" s="18" t="s">
        <v>144</v>
      </c>
      <c r="BE249" s="199">
        <f>IF(N249="základní",J249,0)</f>
        <v>0</v>
      </c>
      <c r="BF249" s="199">
        <f>IF(N249="snížená",J249,0)</f>
        <v>0</v>
      </c>
      <c r="BG249" s="199">
        <f>IF(N249="zákl. přenesená",J249,0)</f>
        <v>0</v>
      </c>
      <c r="BH249" s="199">
        <f>IF(N249="sníž. přenesená",J249,0)</f>
        <v>0</v>
      </c>
      <c r="BI249" s="199">
        <f>IF(N249="nulová",J249,0)</f>
        <v>0</v>
      </c>
      <c r="BJ249" s="18" t="s">
        <v>86</v>
      </c>
      <c r="BK249" s="199">
        <f>ROUND(I249*H249,2)</f>
        <v>0</v>
      </c>
      <c r="BL249" s="18" t="s">
        <v>152</v>
      </c>
      <c r="BM249" s="198" t="s">
        <v>299</v>
      </c>
    </row>
    <row r="250" spans="1:65" s="2" customFormat="1" ht="33" customHeight="1">
      <c r="A250" s="35"/>
      <c r="B250" s="36"/>
      <c r="C250" s="187" t="s">
        <v>300</v>
      </c>
      <c r="D250" s="187" t="s">
        <v>147</v>
      </c>
      <c r="E250" s="188" t="s">
        <v>301</v>
      </c>
      <c r="F250" s="189" t="s">
        <v>302</v>
      </c>
      <c r="G250" s="190" t="s">
        <v>150</v>
      </c>
      <c r="H250" s="191">
        <v>6.851</v>
      </c>
      <c r="I250" s="192"/>
      <c r="J250" s="193">
        <f>ROUND(I250*H250,2)</f>
        <v>0</v>
      </c>
      <c r="K250" s="189" t="s">
        <v>151</v>
      </c>
      <c r="L250" s="40"/>
      <c r="M250" s="194" t="s">
        <v>1</v>
      </c>
      <c r="N250" s="195" t="s">
        <v>43</v>
      </c>
      <c r="O250" s="72"/>
      <c r="P250" s="196">
        <f>O250*H250</f>
        <v>0</v>
      </c>
      <c r="Q250" s="196">
        <v>0</v>
      </c>
      <c r="R250" s="196">
        <f>Q250*H250</f>
        <v>0</v>
      </c>
      <c r="S250" s="196">
        <v>0</v>
      </c>
      <c r="T250" s="197">
        <f>S250*H250</f>
        <v>0</v>
      </c>
      <c r="U250" s="35"/>
      <c r="V250" s="35"/>
      <c r="W250" s="35"/>
      <c r="X250" s="35"/>
      <c r="Y250" s="35"/>
      <c r="Z250" s="35"/>
      <c r="AA250" s="35"/>
      <c r="AB250" s="35"/>
      <c r="AC250" s="35"/>
      <c r="AD250" s="35"/>
      <c r="AE250" s="35"/>
      <c r="AR250" s="198" t="s">
        <v>152</v>
      </c>
      <c r="AT250" s="198" t="s">
        <v>147</v>
      </c>
      <c r="AU250" s="198" t="s">
        <v>88</v>
      </c>
      <c r="AY250" s="18" t="s">
        <v>144</v>
      </c>
      <c r="BE250" s="199">
        <f>IF(N250="základní",J250,0)</f>
        <v>0</v>
      </c>
      <c r="BF250" s="199">
        <f>IF(N250="snížená",J250,0)</f>
        <v>0</v>
      </c>
      <c r="BG250" s="199">
        <f>IF(N250="zákl. přenesená",J250,0)</f>
        <v>0</v>
      </c>
      <c r="BH250" s="199">
        <f>IF(N250="sníž. přenesená",J250,0)</f>
        <v>0</v>
      </c>
      <c r="BI250" s="199">
        <f>IF(N250="nulová",J250,0)</f>
        <v>0</v>
      </c>
      <c r="BJ250" s="18" t="s">
        <v>86</v>
      </c>
      <c r="BK250" s="199">
        <f>ROUND(I250*H250,2)</f>
        <v>0</v>
      </c>
      <c r="BL250" s="18" t="s">
        <v>152</v>
      </c>
      <c r="BM250" s="198" t="s">
        <v>303</v>
      </c>
    </row>
    <row r="251" spans="1:65" s="2" customFormat="1" ht="44.25" customHeight="1">
      <c r="A251" s="35"/>
      <c r="B251" s="36"/>
      <c r="C251" s="187" t="s">
        <v>304</v>
      </c>
      <c r="D251" s="187" t="s">
        <v>147</v>
      </c>
      <c r="E251" s="188" t="s">
        <v>305</v>
      </c>
      <c r="F251" s="189" t="s">
        <v>306</v>
      </c>
      <c r="G251" s="190" t="s">
        <v>150</v>
      </c>
      <c r="H251" s="191">
        <v>102.765</v>
      </c>
      <c r="I251" s="192"/>
      <c r="J251" s="193">
        <f>ROUND(I251*H251,2)</f>
        <v>0</v>
      </c>
      <c r="K251" s="189" t="s">
        <v>151</v>
      </c>
      <c r="L251" s="40"/>
      <c r="M251" s="194" t="s">
        <v>1</v>
      </c>
      <c r="N251" s="195" t="s">
        <v>43</v>
      </c>
      <c r="O251" s="72"/>
      <c r="P251" s="196">
        <f>O251*H251</f>
        <v>0</v>
      </c>
      <c r="Q251" s="196">
        <v>0</v>
      </c>
      <c r="R251" s="196">
        <f>Q251*H251</f>
        <v>0</v>
      </c>
      <c r="S251" s="196">
        <v>0</v>
      </c>
      <c r="T251" s="197">
        <f>S251*H251</f>
        <v>0</v>
      </c>
      <c r="U251" s="35"/>
      <c r="V251" s="35"/>
      <c r="W251" s="35"/>
      <c r="X251" s="35"/>
      <c r="Y251" s="35"/>
      <c r="Z251" s="35"/>
      <c r="AA251" s="35"/>
      <c r="AB251" s="35"/>
      <c r="AC251" s="35"/>
      <c r="AD251" s="35"/>
      <c r="AE251" s="35"/>
      <c r="AR251" s="198" t="s">
        <v>152</v>
      </c>
      <c r="AT251" s="198" t="s">
        <v>147</v>
      </c>
      <c r="AU251" s="198" t="s">
        <v>88</v>
      </c>
      <c r="AY251" s="18" t="s">
        <v>144</v>
      </c>
      <c r="BE251" s="199">
        <f>IF(N251="základní",J251,0)</f>
        <v>0</v>
      </c>
      <c r="BF251" s="199">
        <f>IF(N251="snížená",J251,0)</f>
        <v>0</v>
      </c>
      <c r="BG251" s="199">
        <f>IF(N251="zákl. přenesená",J251,0)</f>
        <v>0</v>
      </c>
      <c r="BH251" s="199">
        <f>IF(N251="sníž. přenesená",J251,0)</f>
        <v>0</v>
      </c>
      <c r="BI251" s="199">
        <f>IF(N251="nulová",J251,0)</f>
        <v>0</v>
      </c>
      <c r="BJ251" s="18" t="s">
        <v>86</v>
      </c>
      <c r="BK251" s="199">
        <f>ROUND(I251*H251,2)</f>
        <v>0</v>
      </c>
      <c r="BL251" s="18" t="s">
        <v>152</v>
      </c>
      <c r="BM251" s="198" t="s">
        <v>307</v>
      </c>
    </row>
    <row r="252" spans="1:65" s="14" customFormat="1" ht="11.25">
      <c r="B252" s="211"/>
      <c r="C252" s="212"/>
      <c r="D252" s="202" t="s">
        <v>154</v>
      </c>
      <c r="E252" s="213" t="s">
        <v>1</v>
      </c>
      <c r="F252" s="214" t="s">
        <v>308</v>
      </c>
      <c r="G252" s="212"/>
      <c r="H252" s="215">
        <v>102.765</v>
      </c>
      <c r="I252" s="216"/>
      <c r="J252" s="212"/>
      <c r="K252" s="212"/>
      <c r="L252" s="217"/>
      <c r="M252" s="218"/>
      <c r="N252" s="219"/>
      <c r="O252" s="219"/>
      <c r="P252" s="219"/>
      <c r="Q252" s="219"/>
      <c r="R252" s="219"/>
      <c r="S252" s="219"/>
      <c r="T252" s="220"/>
      <c r="AT252" s="221" t="s">
        <v>154</v>
      </c>
      <c r="AU252" s="221" t="s">
        <v>88</v>
      </c>
      <c r="AV252" s="14" t="s">
        <v>88</v>
      </c>
      <c r="AW252" s="14" t="s">
        <v>33</v>
      </c>
      <c r="AX252" s="14" t="s">
        <v>78</v>
      </c>
      <c r="AY252" s="221" t="s">
        <v>144</v>
      </c>
    </row>
    <row r="253" spans="1:65" s="15" customFormat="1" ht="11.25">
      <c r="B253" s="222"/>
      <c r="C253" s="223"/>
      <c r="D253" s="202" t="s">
        <v>154</v>
      </c>
      <c r="E253" s="224" t="s">
        <v>1</v>
      </c>
      <c r="F253" s="225" t="s">
        <v>157</v>
      </c>
      <c r="G253" s="223"/>
      <c r="H253" s="226">
        <v>102.765</v>
      </c>
      <c r="I253" s="227"/>
      <c r="J253" s="223"/>
      <c r="K253" s="223"/>
      <c r="L253" s="228"/>
      <c r="M253" s="229"/>
      <c r="N253" s="230"/>
      <c r="O253" s="230"/>
      <c r="P253" s="230"/>
      <c r="Q253" s="230"/>
      <c r="R253" s="230"/>
      <c r="S253" s="230"/>
      <c r="T253" s="231"/>
      <c r="AT253" s="232" t="s">
        <v>154</v>
      </c>
      <c r="AU253" s="232" t="s">
        <v>88</v>
      </c>
      <c r="AV253" s="15" t="s">
        <v>152</v>
      </c>
      <c r="AW253" s="15" t="s">
        <v>33</v>
      </c>
      <c r="AX253" s="15" t="s">
        <v>86</v>
      </c>
      <c r="AY253" s="232" t="s">
        <v>144</v>
      </c>
    </row>
    <row r="254" spans="1:65" s="2" customFormat="1" ht="44.25" customHeight="1">
      <c r="A254" s="35"/>
      <c r="B254" s="36"/>
      <c r="C254" s="187" t="s">
        <v>309</v>
      </c>
      <c r="D254" s="187" t="s">
        <v>147</v>
      </c>
      <c r="E254" s="188" t="s">
        <v>310</v>
      </c>
      <c r="F254" s="189" t="s">
        <v>311</v>
      </c>
      <c r="G254" s="190" t="s">
        <v>150</v>
      </c>
      <c r="H254" s="191">
        <v>6.851</v>
      </c>
      <c r="I254" s="192"/>
      <c r="J254" s="193">
        <f>ROUND(I254*H254,2)</f>
        <v>0</v>
      </c>
      <c r="K254" s="189" t="s">
        <v>151</v>
      </c>
      <c r="L254" s="40"/>
      <c r="M254" s="194" t="s">
        <v>1</v>
      </c>
      <c r="N254" s="195" t="s">
        <v>43</v>
      </c>
      <c r="O254" s="72"/>
      <c r="P254" s="196">
        <f>O254*H254</f>
        <v>0</v>
      </c>
      <c r="Q254" s="196">
        <v>0</v>
      </c>
      <c r="R254" s="196">
        <f>Q254*H254</f>
        <v>0</v>
      </c>
      <c r="S254" s="196">
        <v>0</v>
      </c>
      <c r="T254" s="197">
        <f>S254*H254</f>
        <v>0</v>
      </c>
      <c r="U254" s="35"/>
      <c r="V254" s="35"/>
      <c r="W254" s="35"/>
      <c r="X254" s="35"/>
      <c r="Y254" s="35"/>
      <c r="Z254" s="35"/>
      <c r="AA254" s="35"/>
      <c r="AB254" s="35"/>
      <c r="AC254" s="35"/>
      <c r="AD254" s="35"/>
      <c r="AE254" s="35"/>
      <c r="AR254" s="198" t="s">
        <v>152</v>
      </c>
      <c r="AT254" s="198" t="s">
        <v>147</v>
      </c>
      <c r="AU254" s="198" t="s">
        <v>88</v>
      </c>
      <c r="AY254" s="18" t="s">
        <v>144</v>
      </c>
      <c r="BE254" s="199">
        <f>IF(N254="základní",J254,0)</f>
        <v>0</v>
      </c>
      <c r="BF254" s="199">
        <f>IF(N254="snížená",J254,0)</f>
        <v>0</v>
      </c>
      <c r="BG254" s="199">
        <f>IF(N254="zákl. přenesená",J254,0)</f>
        <v>0</v>
      </c>
      <c r="BH254" s="199">
        <f>IF(N254="sníž. přenesená",J254,0)</f>
        <v>0</v>
      </c>
      <c r="BI254" s="199">
        <f>IF(N254="nulová",J254,0)</f>
        <v>0</v>
      </c>
      <c r="BJ254" s="18" t="s">
        <v>86</v>
      </c>
      <c r="BK254" s="199">
        <f>ROUND(I254*H254,2)</f>
        <v>0</v>
      </c>
      <c r="BL254" s="18" t="s">
        <v>152</v>
      </c>
      <c r="BM254" s="198" t="s">
        <v>312</v>
      </c>
    </row>
    <row r="255" spans="1:65" s="12" customFormat="1" ht="25.9" customHeight="1">
      <c r="B255" s="171"/>
      <c r="C255" s="172"/>
      <c r="D255" s="173" t="s">
        <v>77</v>
      </c>
      <c r="E255" s="174" t="s">
        <v>313</v>
      </c>
      <c r="F255" s="174" t="s">
        <v>314</v>
      </c>
      <c r="G255" s="172"/>
      <c r="H255" s="172"/>
      <c r="I255" s="175"/>
      <c r="J255" s="176">
        <f>BK255</f>
        <v>0</v>
      </c>
      <c r="K255" s="172"/>
      <c r="L255" s="177"/>
      <c r="M255" s="178"/>
      <c r="N255" s="179"/>
      <c r="O255" s="179"/>
      <c r="P255" s="180">
        <f>P256+P270+P277+P288+P293+P322+P343+P404+P471+P529</f>
        <v>0</v>
      </c>
      <c r="Q255" s="179"/>
      <c r="R255" s="180">
        <f>R256+R270+R277+R288+R293+R322+R343+R404+R471+R529</f>
        <v>0</v>
      </c>
      <c r="S255" s="179"/>
      <c r="T255" s="181">
        <f>T256+T270+T277+T288+T293+T322+T343+T404+T471+T529</f>
        <v>0</v>
      </c>
      <c r="AR255" s="182" t="s">
        <v>88</v>
      </c>
      <c r="AT255" s="183" t="s">
        <v>77</v>
      </c>
      <c r="AU255" s="183" t="s">
        <v>78</v>
      </c>
      <c r="AY255" s="182" t="s">
        <v>144</v>
      </c>
      <c r="BK255" s="184">
        <f>BK256+BK270+BK277+BK288+BK293+BK322+BK343+BK404+BK471+BK529</f>
        <v>0</v>
      </c>
    </row>
    <row r="256" spans="1:65" s="12" customFormat="1" ht="22.9" customHeight="1">
      <c r="B256" s="171"/>
      <c r="C256" s="172"/>
      <c r="D256" s="173" t="s">
        <v>77</v>
      </c>
      <c r="E256" s="185" t="s">
        <v>315</v>
      </c>
      <c r="F256" s="185" t="s">
        <v>316</v>
      </c>
      <c r="G256" s="172"/>
      <c r="H256" s="172"/>
      <c r="I256" s="175"/>
      <c r="J256" s="186">
        <f>BK256</f>
        <v>0</v>
      </c>
      <c r="K256" s="172"/>
      <c r="L256" s="177"/>
      <c r="M256" s="178"/>
      <c r="N256" s="179"/>
      <c r="O256" s="179"/>
      <c r="P256" s="180">
        <f>SUM(P257:P269)</f>
        <v>0</v>
      </c>
      <c r="Q256" s="179"/>
      <c r="R256" s="180">
        <f>SUM(R257:R269)</f>
        <v>0</v>
      </c>
      <c r="S256" s="179"/>
      <c r="T256" s="181">
        <f>SUM(T257:T269)</f>
        <v>0</v>
      </c>
      <c r="AR256" s="182" t="s">
        <v>88</v>
      </c>
      <c r="AT256" s="183" t="s">
        <v>77</v>
      </c>
      <c r="AU256" s="183" t="s">
        <v>86</v>
      </c>
      <c r="AY256" s="182" t="s">
        <v>144</v>
      </c>
      <c r="BK256" s="184">
        <f>SUM(BK257:BK269)</f>
        <v>0</v>
      </c>
    </row>
    <row r="257" spans="1:65" s="2" customFormat="1" ht="24.2" customHeight="1">
      <c r="A257" s="35"/>
      <c r="B257" s="36"/>
      <c r="C257" s="187" t="s">
        <v>317</v>
      </c>
      <c r="D257" s="187" t="s">
        <v>147</v>
      </c>
      <c r="E257" s="188" t="s">
        <v>318</v>
      </c>
      <c r="F257" s="189" t="s">
        <v>319</v>
      </c>
      <c r="G257" s="190" t="s">
        <v>320</v>
      </c>
      <c r="H257" s="191">
        <v>1</v>
      </c>
      <c r="I257" s="192"/>
      <c r="J257" s="193">
        <f>ROUND(I257*H257,2)</f>
        <v>0</v>
      </c>
      <c r="K257" s="189" t="s">
        <v>151</v>
      </c>
      <c r="L257" s="40"/>
      <c r="M257" s="194" t="s">
        <v>1</v>
      </c>
      <c r="N257" s="195" t="s">
        <v>43</v>
      </c>
      <c r="O257" s="72"/>
      <c r="P257" s="196">
        <f>O257*H257</f>
        <v>0</v>
      </c>
      <c r="Q257" s="196">
        <v>0</v>
      </c>
      <c r="R257" s="196">
        <f>Q257*H257</f>
        <v>0</v>
      </c>
      <c r="S257" s="196">
        <v>0</v>
      </c>
      <c r="T257" s="197">
        <f>S257*H257</f>
        <v>0</v>
      </c>
      <c r="U257" s="35"/>
      <c r="V257" s="35"/>
      <c r="W257" s="35"/>
      <c r="X257" s="35"/>
      <c r="Y257" s="35"/>
      <c r="Z257" s="35"/>
      <c r="AA257" s="35"/>
      <c r="AB257" s="35"/>
      <c r="AC257" s="35"/>
      <c r="AD257" s="35"/>
      <c r="AE257" s="35"/>
      <c r="AR257" s="198" t="s">
        <v>244</v>
      </c>
      <c r="AT257" s="198" t="s">
        <v>147</v>
      </c>
      <c r="AU257" s="198" t="s">
        <v>88</v>
      </c>
      <c r="AY257" s="18" t="s">
        <v>144</v>
      </c>
      <c r="BE257" s="199">
        <f>IF(N257="základní",J257,0)</f>
        <v>0</v>
      </c>
      <c r="BF257" s="199">
        <f>IF(N257="snížená",J257,0)</f>
        <v>0</v>
      </c>
      <c r="BG257" s="199">
        <f>IF(N257="zákl. přenesená",J257,0)</f>
        <v>0</v>
      </c>
      <c r="BH257" s="199">
        <f>IF(N257="sníž. přenesená",J257,0)</f>
        <v>0</v>
      </c>
      <c r="BI257" s="199">
        <f>IF(N257="nulová",J257,0)</f>
        <v>0</v>
      </c>
      <c r="BJ257" s="18" t="s">
        <v>86</v>
      </c>
      <c r="BK257" s="199">
        <f>ROUND(I257*H257,2)</f>
        <v>0</v>
      </c>
      <c r="BL257" s="18" t="s">
        <v>244</v>
      </c>
      <c r="BM257" s="198" t="s">
        <v>321</v>
      </c>
    </row>
    <row r="258" spans="1:65" s="13" customFormat="1" ht="11.25">
      <c r="B258" s="200"/>
      <c r="C258" s="201"/>
      <c r="D258" s="202" t="s">
        <v>154</v>
      </c>
      <c r="E258" s="203" t="s">
        <v>1</v>
      </c>
      <c r="F258" s="204" t="s">
        <v>210</v>
      </c>
      <c r="G258" s="201"/>
      <c r="H258" s="203" t="s">
        <v>1</v>
      </c>
      <c r="I258" s="205"/>
      <c r="J258" s="201"/>
      <c r="K258" s="201"/>
      <c r="L258" s="206"/>
      <c r="M258" s="207"/>
      <c r="N258" s="208"/>
      <c r="O258" s="208"/>
      <c r="P258" s="208"/>
      <c r="Q258" s="208"/>
      <c r="R258" s="208"/>
      <c r="S258" s="208"/>
      <c r="T258" s="209"/>
      <c r="AT258" s="210" t="s">
        <v>154</v>
      </c>
      <c r="AU258" s="210" t="s">
        <v>88</v>
      </c>
      <c r="AV258" s="13" t="s">
        <v>86</v>
      </c>
      <c r="AW258" s="13" t="s">
        <v>33</v>
      </c>
      <c r="AX258" s="13" t="s">
        <v>78</v>
      </c>
      <c r="AY258" s="210" t="s">
        <v>144</v>
      </c>
    </row>
    <row r="259" spans="1:65" s="14" customFormat="1" ht="11.25">
      <c r="B259" s="211"/>
      <c r="C259" s="212"/>
      <c r="D259" s="202" t="s">
        <v>154</v>
      </c>
      <c r="E259" s="213" t="s">
        <v>1</v>
      </c>
      <c r="F259" s="214" t="s">
        <v>86</v>
      </c>
      <c r="G259" s="212"/>
      <c r="H259" s="215">
        <v>1</v>
      </c>
      <c r="I259" s="216"/>
      <c r="J259" s="212"/>
      <c r="K259" s="212"/>
      <c r="L259" s="217"/>
      <c r="M259" s="218"/>
      <c r="N259" s="219"/>
      <c r="O259" s="219"/>
      <c r="P259" s="219"/>
      <c r="Q259" s="219"/>
      <c r="R259" s="219"/>
      <c r="S259" s="219"/>
      <c r="T259" s="220"/>
      <c r="AT259" s="221" t="s">
        <v>154</v>
      </c>
      <c r="AU259" s="221" t="s">
        <v>88</v>
      </c>
      <c r="AV259" s="14" t="s">
        <v>88</v>
      </c>
      <c r="AW259" s="14" t="s">
        <v>33</v>
      </c>
      <c r="AX259" s="14" t="s">
        <v>78</v>
      </c>
      <c r="AY259" s="221" t="s">
        <v>144</v>
      </c>
    </row>
    <row r="260" spans="1:65" s="15" customFormat="1" ht="11.25">
      <c r="B260" s="222"/>
      <c r="C260" s="223"/>
      <c r="D260" s="202" t="s">
        <v>154</v>
      </c>
      <c r="E260" s="224" t="s">
        <v>1</v>
      </c>
      <c r="F260" s="225" t="s">
        <v>157</v>
      </c>
      <c r="G260" s="223"/>
      <c r="H260" s="226">
        <v>1</v>
      </c>
      <c r="I260" s="227"/>
      <c r="J260" s="223"/>
      <c r="K260" s="223"/>
      <c r="L260" s="228"/>
      <c r="M260" s="229"/>
      <c r="N260" s="230"/>
      <c r="O260" s="230"/>
      <c r="P260" s="230"/>
      <c r="Q260" s="230"/>
      <c r="R260" s="230"/>
      <c r="S260" s="230"/>
      <c r="T260" s="231"/>
      <c r="AT260" s="232" t="s">
        <v>154</v>
      </c>
      <c r="AU260" s="232" t="s">
        <v>88</v>
      </c>
      <c r="AV260" s="15" t="s">
        <v>152</v>
      </c>
      <c r="AW260" s="15" t="s">
        <v>33</v>
      </c>
      <c r="AX260" s="15" t="s">
        <v>86</v>
      </c>
      <c r="AY260" s="232" t="s">
        <v>144</v>
      </c>
    </row>
    <row r="261" spans="1:65" s="2" customFormat="1" ht="16.5" customHeight="1">
      <c r="A261" s="35"/>
      <c r="B261" s="36"/>
      <c r="C261" s="187" t="s">
        <v>322</v>
      </c>
      <c r="D261" s="187" t="s">
        <v>147</v>
      </c>
      <c r="E261" s="188" t="s">
        <v>323</v>
      </c>
      <c r="F261" s="189" t="s">
        <v>324</v>
      </c>
      <c r="G261" s="190" t="s">
        <v>234</v>
      </c>
      <c r="H261" s="191">
        <v>1</v>
      </c>
      <c r="I261" s="192"/>
      <c r="J261" s="193">
        <f>ROUND(I261*H261,2)</f>
        <v>0</v>
      </c>
      <c r="K261" s="189" t="s">
        <v>151</v>
      </c>
      <c r="L261" s="40"/>
      <c r="M261" s="194" t="s">
        <v>1</v>
      </c>
      <c r="N261" s="195" t="s">
        <v>43</v>
      </c>
      <c r="O261" s="72"/>
      <c r="P261" s="196">
        <f>O261*H261</f>
        <v>0</v>
      </c>
      <c r="Q261" s="196">
        <v>0</v>
      </c>
      <c r="R261" s="196">
        <f>Q261*H261</f>
        <v>0</v>
      </c>
      <c r="S261" s="196">
        <v>0</v>
      </c>
      <c r="T261" s="197">
        <f>S261*H261</f>
        <v>0</v>
      </c>
      <c r="U261" s="35"/>
      <c r="V261" s="35"/>
      <c r="W261" s="35"/>
      <c r="X261" s="35"/>
      <c r="Y261" s="35"/>
      <c r="Z261" s="35"/>
      <c r="AA261" s="35"/>
      <c r="AB261" s="35"/>
      <c r="AC261" s="35"/>
      <c r="AD261" s="35"/>
      <c r="AE261" s="35"/>
      <c r="AR261" s="198" t="s">
        <v>244</v>
      </c>
      <c r="AT261" s="198" t="s">
        <v>147</v>
      </c>
      <c r="AU261" s="198" t="s">
        <v>88</v>
      </c>
      <c r="AY261" s="18" t="s">
        <v>144</v>
      </c>
      <c r="BE261" s="199">
        <f>IF(N261="základní",J261,0)</f>
        <v>0</v>
      </c>
      <c r="BF261" s="199">
        <f>IF(N261="snížená",J261,0)</f>
        <v>0</v>
      </c>
      <c r="BG261" s="199">
        <f>IF(N261="zákl. přenesená",J261,0)</f>
        <v>0</v>
      </c>
      <c r="BH261" s="199">
        <f>IF(N261="sníž. přenesená",J261,0)</f>
        <v>0</v>
      </c>
      <c r="BI261" s="199">
        <f>IF(N261="nulová",J261,0)</f>
        <v>0</v>
      </c>
      <c r="BJ261" s="18" t="s">
        <v>86</v>
      </c>
      <c r="BK261" s="199">
        <f>ROUND(I261*H261,2)</f>
        <v>0</v>
      </c>
      <c r="BL261" s="18" t="s">
        <v>244</v>
      </c>
      <c r="BM261" s="198" t="s">
        <v>325</v>
      </c>
    </row>
    <row r="262" spans="1:65" s="2" customFormat="1" ht="21.75" customHeight="1">
      <c r="A262" s="35"/>
      <c r="B262" s="36"/>
      <c r="C262" s="187" t="s">
        <v>326</v>
      </c>
      <c r="D262" s="187" t="s">
        <v>147</v>
      </c>
      <c r="E262" s="188" t="s">
        <v>327</v>
      </c>
      <c r="F262" s="189" t="s">
        <v>328</v>
      </c>
      <c r="G262" s="190" t="s">
        <v>320</v>
      </c>
      <c r="H262" s="191">
        <v>1</v>
      </c>
      <c r="I262" s="192"/>
      <c r="J262" s="193">
        <f>ROUND(I262*H262,2)</f>
        <v>0</v>
      </c>
      <c r="K262" s="189" t="s">
        <v>151</v>
      </c>
      <c r="L262" s="40"/>
      <c r="M262" s="194" t="s">
        <v>1</v>
      </c>
      <c r="N262" s="195" t="s">
        <v>43</v>
      </c>
      <c r="O262" s="72"/>
      <c r="P262" s="196">
        <f>O262*H262</f>
        <v>0</v>
      </c>
      <c r="Q262" s="196">
        <v>0</v>
      </c>
      <c r="R262" s="196">
        <f>Q262*H262</f>
        <v>0</v>
      </c>
      <c r="S262" s="196">
        <v>0</v>
      </c>
      <c r="T262" s="197">
        <f>S262*H262</f>
        <v>0</v>
      </c>
      <c r="U262" s="35"/>
      <c r="V262" s="35"/>
      <c r="W262" s="35"/>
      <c r="X262" s="35"/>
      <c r="Y262" s="35"/>
      <c r="Z262" s="35"/>
      <c r="AA262" s="35"/>
      <c r="AB262" s="35"/>
      <c r="AC262" s="35"/>
      <c r="AD262" s="35"/>
      <c r="AE262" s="35"/>
      <c r="AR262" s="198" t="s">
        <v>244</v>
      </c>
      <c r="AT262" s="198" t="s">
        <v>147</v>
      </c>
      <c r="AU262" s="198" t="s">
        <v>88</v>
      </c>
      <c r="AY262" s="18" t="s">
        <v>144</v>
      </c>
      <c r="BE262" s="199">
        <f>IF(N262="základní",J262,0)</f>
        <v>0</v>
      </c>
      <c r="BF262" s="199">
        <f>IF(N262="snížená",J262,0)</f>
        <v>0</v>
      </c>
      <c r="BG262" s="199">
        <f>IF(N262="zákl. přenesená",J262,0)</f>
        <v>0</v>
      </c>
      <c r="BH262" s="199">
        <f>IF(N262="sníž. přenesená",J262,0)</f>
        <v>0</v>
      </c>
      <c r="BI262" s="199">
        <f>IF(N262="nulová",J262,0)</f>
        <v>0</v>
      </c>
      <c r="BJ262" s="18" t="s">
        <v>86</v>
      </c>
      <c r="BK262" s="199">
        <f>ROUND(I262*H262,2)</f>
        <v>0</v>
      </c>
      <c r="BL262" s="18" t="s">
        <v>244</v>
      </c>
      <c r="BM262" s="198" t="s">
        <v>329</v>
      </c>
    </row>
    <row r="263" spans="1:65" s="13" customFormat="1" ht="11.25">
      <c r="B263" s="200"/>
      <c r="C263" s="201"/>
      <c r="D263" s="202" t="s">
        <v>154</v>
      </c>
      <c r="E263" s="203" t="s">
        <v>1</v>
      </c>
      <c r="F263" s="204" t="s">
        <v>259</v>
      </c>
      <c r="G263" s="201"/>
      <c r="H263" s="203" t="s">
        <v>1</v>
      </c>
      <c r="I263" s="205"/>
      <c r="J263" s="201"/>
      <c r="K263" s="201"/>
      <c r="L263" s="206"/>
      <c r="M263" s="207"/>
      <c r="N263" s="208"/>
      <c r="O263" s="208"/>
      <c r="P263" s="208"/>
      <c r="Q263" s="208"/>
      <c r="R263" s="208"/>
      <c r="S263" s="208"/>
      <c r="T263" s="209"/>
      <c r="AT263" s="210" t="s">
        <v>154</v>
      </c>
      <c r="AU263" s="210" t="s">
        <v>88</v>
      </c>
      <c r="AV263" s="13" t="s">
        <v>86</v>
      </c>
      <c r="AW263" s="13" t="s">
        <v>33</v>
      </c>
      <c r="AX263" s="13" t="s">
        <v>78</v>
      </c>
      <c r="AY263" s="210" t="s">
        <v>144</v>
      </c>
    </row>
    <row r="264" spans="1:65" s="14" customFormat="1" ht="11.25">
      <c r="B264" s="211"/>
      <c r="C264" s="212"/>
      <c r="D264" s="202" t="s">
        <v>154</v>
      </c>
      <c r="E264" s="213" t="s">
        <v>1</v>
      </c>
      <c r="F264" s="214" t="s">
        <v>86</v>
      </c>
      <c r="G264" s="212"/>
      <c r="H264" s="215">
        <v>1</v>
      </c>
      <c r="I264" s="216"/>
      <c r="J264" s="212"/>
      <c r="K264" s="212"/>
      <c r="L264" s="217"/>
      <c r="M264" s="218"/>
      <c r="N264" s="219"/>
      <c r="O264" s="219"/>
      <c r="P264" s="219"/>
      <c r="Q264" s="219"/>
      <c r="R264" s="219"/>
      <c r="S264" s="219"/>
      <c r="T264" s="220"/>
      <c r="AT264" s="221" t="s">
        <v>154</v>
      </c>
      <c r="AU264" s="221" t="s">
        <v>88</v>
      </c>
      <c r="AV264" s="14" t="s">
        <v>88</v>
      </c>
      <c r="AW264" s="14" t="s">
        <v>33</v>
      </c>
      <c r="AX264" s="14" t="s">
        <v>78</v>
      </c>
      <c r="AY264" s="221" t="s">
        <v>144</v>
      </c>
    </row>
    <row r="265" spans="1:65" s="15" customFormat="1" ht="11.25">
      <c r="B265" s="222"/>
      <c r="C265" s="223"/>
      <c r="D265" s="202" t="s">
        <v>154</v>
      </c>
      <c r="E265" s="224" t="s">
        <v>1</v>
      </c>
      <c r="F265" s="225" t="s">
        <v>157</v>
      </c>
      <c r="G265" s="223"/>
      <c r="H265" s="226">
        <v>1</v>
      </c>
      <c r="I265" s="227"/>
      <c r="J265" s="223"/>
      <c r="K265" s="223"/>
      <c r="L265" s="228"/>
      <c r="M265" s="229"/>
      <c r="N265" s="230"/>
      <c r="O265" s="230"/>
      <c r="P265" s="230"/>
      <c r="Q265" s="230"/>
      <c r="R265" s="230"/>
      <c r="S265" s="230"/>
      <c r="T265" s="231"/>
      <c r="AT265" s="232" t="s">
        <v>154</v>
      </c>
      <c r="AU265" s="232" t="s">
        <v>88</v>
      </c>
      <c r="AV265" s="15" t="s">
        <v>152</v>
      </c>
      <c r="AW265" s="15" t="s">
        <v>33</v>
      </c>
      <c r="AX265" s="15" t="s">
        <v>86</v>
      </c>
      <c r="AY265" s="232" t="s">
        <v>144</v>
      </c>
    </row>
    <row r="266" spans="1:65" s="2" customFormat="1" ht="24.2" customHeight="1">
      <c r="A266" s="35"/>
      <c r="B266" s="36"/>
      <c r="C266" s="187" t="s">
        <v>330</v>
      </c>
      <c r="D266" s="187" t="s">
        <v>147</v>
      </c>
      <c r="E266" s="188" t="s">
        <v>331</v>
      </c>
      <c r="F266" s="189" t="s">
        <v>332</v>
      </c>
      <c r="G266" s="190" t="s">
        <v>320</v>
      </c>
      <c r="H266" s="191">
        <v>1</v>
      </c>
      <c r="I266" s="192"/>
      <c r="J266" s="193">
        <f>ROUND(I266*H266,2)</f>
        <v>0</v>
      </c>
      <c r="K266" s="189" t="s">
        <v>151</v>
      </c>
      <c r="L266" s="40"/>
      <c r="M266" s="194" t="s">
        <v>1</v>
      </c>
      <c r="N266" s="195" t="s">
        <v>43</v>
      </c>
      <c r="O266" s="72"/>
      <c r="P266" s="196">
        <f>O266*H266</f>
        <v>0</v>
      </c>
      <c r="Q266" s="196">
        <v>0</v>
      </c>
      <c r="R266" s="196">
        <f>Q266*H266</f>
        <v>0</v>
      </c>
      <c r="S266" s="196">
        <v>0</v>
      </c>
      <c r="T266" s="197">
        <f>S266*H266</f>
        <v>0</v>
      </c>
      <c r="U266" s="35"/>
      <c r="V266" s="35"/>
      <c r="W266" s="35"/>
      <c r="X266" s="35"/>
      <c r="Y266" s="35"/>
      <c r="Z266" s="35"/>
      <c r="AA266" s="35"/>
      <c r="AB266" s="35"/>
      <c r="AC266" s="35"/>
      <c r="AD266" s="35"/>
      <c r="AE266" s="35"/>
      <c r="AR266" s="198" t="s">
        <v>244</v>
      </c>
      <c r="AT266" s="198" t="s">
        <v>147</v>
      </c>
      <c r="AU266" s="198" t="s">
        <v>88</v>
      </c>
      <c r="AY266" s="18" t="s">
        <v>144</v>
      </c>
      <c r="BE266" s="199">
        <f>IF(N266="základní",J266,0)</f>
        <v>0</v>
      </c>
      <c r="BF266" s="199">
        <f>IF(N266="snížená",J266,0)</f>
        <v>0</v>
      </c>
      <c r="BG266" s="199">
        <f>IF(N266="zákl. přenesená",J266,0)</f>
        <v>0</v>
      </c>
      <c r="BH266" s="199">
        <f>IF(N266="sníž. přenesená",J266,0)</f>
        <v>0</v>
      </c>
      <c r="BI266" s="199">
        <f>IF(N266="nulová",J266,0)</f>
        <v>0</v>
      </c>
      <c r="BJ266" s="18" t="s">
        <v>86</v>
      </c>
      <c r="BK266" s="199">
        <f>ROUND(I266*H266,2)</f>
        <v>0</v>
      </c>
      <c r="BL266" s="18" t="s">
        <v>244</v>
      </c>
      <c r="BM266" s="198" t="s">
        <v>333</v>
      </c>
    </row>
    <row r="267" spans="1:65" s="13" customFormat="1" ht="11.25">
      <c r="B267" s="200"/>
      <c r="C267" s="201"/>
      <c r="D267" s="202" t="s">
        <v>154</v>
      </c>
      <c r="E267" s="203" t="s">
        <v>1</v>
      </c>
      <c r="F267" s="204" t="s">
        <v>176</v>
      </c>
      <c r="G267" s="201"/>
      <c r="H267" s="203" t="s">
        <v>1</v>
      </c>
      <c r="I267" s="205"/>
      <c r="J267" s="201"/>
      <c r="K267" s="201"/>
      <c r="L267" s="206"/>
      <c r="M267" s="207"/>
      <c r="N267" s="208"/>
      <c r="O267" s="208"/>
      <c r="P267" s="208"/>
      <c r="Q267" s="208"/>
      <c r="R267" s="208"/>
      <c r="S267" s="208"/>
      <c r="T267" s="209"/>
      <c r="AT267" s="210" t="s">
        <v>154</v>
      </c>
      <c r="AU267" s="210" t="s">
        <v>88</v>
      </c>
      <c r="AV267" s="13" t="s">
        <v>86</v>
      </c>
      <c r="AW267" s="13" t="s">
        <v>33</v>
      </c>
      <c r="AX267" s="13" t="s">
        <v>78</v>
      </c>
      <c r="AY267" s="210" t="s">
        <v>144</v>
      </c>
    </row>
    <row r="268" spans="1:65" s="14" customFormat="1" ht="11.25">
      <c r="B268" s="211"/>
      <c r="C268" s="212"/>
      <c r="D268" s="202" t="s">
        <v>154</v>
      </c>
      <c r="E268" s="213" t="s">
        <v>1</v>
      </c>
      <c r="F268" s="214" t="s">
        <v>86</v>
      </c>
      <c r="G268" s="212"/>
      <c r="H268" s="215">
        <v>1</v>
      </c>
      <c r="I268" s="216"/>
      <c r="J268" s="212"/>
      <c r="K268" s="212"/>
      <c r="L268" s="217"/>
      <c r="M268" s="218"/>
      <c r="N268" s="219"/>
      <c r="O268" s="219"/>
      <c r="P268" s="219"/>
      <c r="Q268" s="219"/>
      <c r="R268" s="219"/>
      <c r="S268" s="219"/>
      <c r="T268" s="220"/>
      <c r="AT268" s="221" t="s">
        <v>154</v>
      </c>
      <c r="AU268" s="221" t="s">
        <v>88</v>
      </c>
      <c r="AV268" s="14" t="s">
        <v>88</v>
      </c>
      <c r="AW268" s="14" t="s">
        <v>33</v>
      </c>
      <c r="AX268" s="14" t="s">
        <v>78</v>
      </c>
      <c r="AY268" s="221" t="s">
        <v>144</v>
      </c>
    </row>
    <row r="269" spans="1:65" s="15" customFormat="1" ht="11.25">
      <c r="B269" s="222"/>
      <c r="C269" s="223"/>
      <c r="D269" s="202" t="s">
        <v>154</v>
      </c>
      <c r="E269" s="224" t="s">
        <v>1</v>
      </c>
      <c r="F269" s="225" t="s">
        <v>157</v>
      </c>
      <c r="G269" s="223"/>
      <c r="H269" s="226">
        <v>1</v>
      </c>
      <c r="I269" s="227"/>
      <c r="J269" s="223"/>
      <c r="K269" s="223"/>
      <c r="L269" s="228"/>
      <c r="M269" s="229"/>
      <c r="N269" s="230"/>
      <c r="O269" s="230"/>
      <c r="P269" s="230"/>
      <c r="Q269" s="230"/>
      <c r="R269" s="230"/>
      <c r="S269" s="230"/>
      <c r="T269" s="231"/>
      <c r="AT269" s="232" t="s">
        <v>154</v>
      </c>
      <c r="AU269" s="232" t="s">
        <v>88</v>
      </c>
      <c r="AV269" s="15" t="s">
        <v>152</v>
      </c>
      <c r="AW269" s="15" t="s">
        <v>33</v>
      </c>
      <c r="AX269" s="15" t="s">
        <v>86</v>
      </c>
      <c r="AY269" s="232" t="s">
        <v>144</v>
      </c>
    </row>
    <row r="270" spans="1:65" s="12" customFormat="1" ht="22.9" customHeight="1">
      <c r="B270" s="171"/>
      <c r="C270" s="172"/>
      <c r="D270" s="173" t="s">
        <v>77</v>
      </c>
      <c r="E270" s="185" t="s">
        <v>334</v>
      </c>
      <c r="F270" s="185" t="s">
        <v>335</v>
      </c>
      <c r="G270" s="172"/>
      <c r="H270" s="172"/>
      <c r="I270" s="175"/>
      <c r="J270" s="186">
        <f>BK270</f>
        <v>0</v>
      </c>
      <c r="K270" s="172"/>
      <c r="L270" s="177"/>
      <c r="M270" s="178"/>
      <c r="N270" s="179"/>
      <c r="O270" s="179"/>
      <c r="P270" s="180">
        <f>SUM(P271:P276)</f>
        <v>0</v>
      </c>
      <c r="Q270" s="179"/>
      <c r="R270" s="180">
        <f>SUM(R271:R276)</f>
        <v>0</v>
      </c>
      <c r="S270" s="179"/>
      <c r="T270" s="181">
        <f>SUM(T271:T276)</f>
        <v>0</v>
      </c>
      <c r="AR270" s="182" t="s">
        <v>88</v>
      </c>
      <c r="AT270" s="183" t="s">
        <v>77</v>
      </c>
      <c r="AU270" s="183" t="s">
        <v>86</v>
      </c>
      <c r="AY270" s="182" t="s">
        <v>144</v>
      </c>
      <c r="BK270" s="184">
        <f>SUM(BK271:BK276)</f>
        <v>0</v>
      </c>
    </row>
    <row r="271" spans="1:65" s="2" customFormat="1" ht="16.5" customHeight="1">
      <c r="A271" s="35"/>
      <c r="B271" s="36"/>
      <c r="C271" s="187" t="s">
        <v>336</v>
      </c>
      <c r="D271" s="187" t="s">
        <v>147</v>
      </c>
      <c r="E271" s="188" t="s">
        <v>337</v>
      </c>
      <c r="F271" s="189" t="s">
        <v>338</v>
      </c>
      <c r="G271" s="190" t="s">
        <v>166</v>
      </c>
      <c r="H271" s="191">
        <v>1.08</v>
      </c>
      <c r="I271" s="192"/>
      <c r="J271" s="193">
        <f>ROUND(I271*H271,2)</f>
        <v>0</v>
      </c>
      <c r="K271" s="189" t="s">
        <v>151</v>
      </c>
      <c r="L271" s="40"/>
      <c r="M271" s="194" t="s">
        <v>1</v>
      </c>
      <c r="N271" s="195" t="s">
        <v>43</v>
      </c>
      <c r="O271" s="72"/>
      <c r="P271" s="196">
        <f>O271*H271</f>
        <v>0</v>
      </c>
      <c r="Q271" s="196">
        <v>0</v>
      </c>
      <c r="R271" s="196">
        <f>Q271*H271</f>
        <v>0</v>
      </c>
      <c r="S271" s="196">
        <v>0</v>
      </c>
      <c r="T271" s="197">
        <f>S271*H271</f>
        <v>0</v>
      </c>
      <c r="U271" s="35"/>
      <c r="V271" s="35"/>
      <c r="W271" s="35"/>
      <c r="X271" s="35"/>
      <c r="Y271" s="35"/>
      <c r="Z271" s="35"/>
      <c r="AA271" s="35"/>
      <c r="AB271" s="35"/>
      <c r="AC271" s="35"/>
      <c r="AD271" s="35"/>
      <c r="AE271" s="35"/>
      <c r="AR271" s="198" t="s">
        <v>244</v>
      </c>
      <c r="AT271" s="198" t="s">
        <v>147</v>
      </c>
      <c r="AU271" s="198" t="s">
        <v>88</v>
      </c>
      <c r="AY271" s="18" t="s">
        <v>144</v>
      </c>
      <c r="BE271" s="199">
        <f>IF(N271="základní",J271,0)</f>
        <v>0</v>
      </c>
      <c r="BF271" s="199">
        <f>IF(N271="snížená",J271,0)</f>
        <v>0</v>
      </c>
      <c r="BG271" s="199">
        <f>IF(N271="zákl. přenesená",J271,0)</f>
        <v>0</v>
      </c>
      <c r="BH271" s="199">
        <f>IF(N271="sníž. přenesená",J271,0)</f>
        <v>0</v>
      </c>
      <c r="BI271" s="199">
        <f>IF(N271="nulová",J271,0)</f>
        <v>0</v>
      </c>
      <c r="BJ271" s="18" t="s">
        <v>86</v>
      </c>
      <c r="BK271" s="199">
        <f>ROUND(I271*H271,2)</f>
        <v>0</v>
      </c>
      <c r="BL271" s="18" t="s">
        <v>244</v>
      </c>
      <c r="BM271" s="198" t="s">
        <v>339</v>
      </c>
    </row>
    <row r="272" spans="1:65" s="14" customFormat="1" ht="11.25">
      <c r="B272" s="211"/>
      <c r="C272" s="212"/>
      <c r="D272" s="202" t="s">
        <v>154</v>
      </c>
      <c r="E272" s="213" t="s">
        <v>1</v>
      </c>
      <c r="F272" s="214" t="s">
        <v>340</v>
      </c>
      <c r="G272" s="212"/>
      <c r="H272" s="215">
        <v>1.08</v>
      </c>
      <c r="I272" s="216"/>
      <c r="J272" s="212"/>
      <c r="K272" s="212"/>
      <c r="L272" s="217"/>
      <c r="M272" s="218"/>
      <c r="N272" s="219"/>
      <c r="O272" s="219"/>
      <c r="P272" s="219"/>
      <c r="Q272" s="219"/>
      <c r="R272" s="219"/>
      <c r="S272" s="219"/>
      <c r="T272" s="220"/>
      <c r="AT272" s="221" t="s">
        <v>154</v>
      </c>
      <c r="AU272" s="221" t="s">
        <v>88</v>
      </c>
      <c r="AV272" s="14" t="s">
        <v>88</v>
      </c>
      <c r="AW272" s="14" t="s">
        <v>33</v>
      </c>
      <c r="AX272" s="14" t="s">
        <v>78</v>
      </c>
      <c r="AY272" s="221" t="s">
        <v>144</v>
      </c>
    </row>
    <row r="273" spans="1:65" s="15" customFormat="1" ht="11.25">
      <c r="B273" s="222"/>
      <c r="C273" s="223"/>
      <c r="D273" s="202" t="s">
        <v>154</v>
      </c>
      <c r="E273" s="224" t="s">
        <v>1</v>
      </c>
      <c r="F273" s="225" t="s">
        <v>157</v>
      </c>
      <c r="G273" s="223"/>
      <c r="H273" s="226">
        <v>1.08</v>
      </c>
      <c r="I273" s="227"/>
      <c r="J273" s="223"/>
      <c r="K273" s="223"/>
      <c r="L273" s="228"/>
      <c r="M273" s="229"/>
      <c r="N273" s="230"/>
      <c r="O273" s="230"/>
      <c r="P273" s="230"/>
      <c r="Q273" s="230"/>
      <c r="R273" s="230"/>
      <c r="S273" s="230"/>
      <c r="T273" s="231"/>
      <c r="AT273" s="232" t="s">
        <v>154</v>
      </c>
      <c r="AU273" s="232" t="s">
        <v>88</v>
      </c>
      <c r="AV273" s="15" t="s">
        <v>152</v>
      </c>
      <c r="AW273" s="15" t="s">
        <v>33</v>
      </c>
      <c r="AX273" s="15" t="s">
        <v>86</v>
      </c>
      <c r="AY273" s="232" t="s">
        <v>144</v>
      </c>
    </row>
    <row r="274" spans="1:65" s="2" customFormat="1" ht="16.5" customHeight="1">
      <c r="A274" s="35"/>
      <c r="B274" s="36"/>
      <c r="C274" s="187" t="s">
        <v>341</v>
      </c>
      <c r="D274" s="187" t="s">
        <v>147</v>
      </c>
      <c r="E274" s="188" t="s">
        <v>342</v>
      </c>
      <c r="F274" s="189" t="s">
        <v>343</v>
      </c>
      <c r="G274" s="190" t="s">
        <v>166</v>
      </c>
      <c r="H274" s="191">
        <v>1.08</v>
      </c>
      <c r="I274" s="192"/>
      <c r="J274" s="193">
        <f>ROUND(I274*H274,2)</f>
        <v>0</v>
      </c>
      <c r="K274" s="189" t="s">
        <v>151</v>
      </c>
      <c r="L274" s="40"/>
      <c r="M274" s="194" t="s">
        <v>1</v>
      </c>
      <c r="N274" s="195" t="s">
        <v>43</v>
      </c>
      <c r="O274" s="72"/>
      <c r="P274" s="196">
        <f>O274*H274</f>
        <v>0</v>
      </c>
      <c r="Q274" s="196">
        <v>0</v>
      </c>
      <c r="R274" s="196">
        <f>Q274*H274</f>
        <v>0</v>
      </c>
      <c r="S274" s="196">
        <v>0</v>
      </c>
      <c r="T274" s="197">
        <f>S274*H274</f>
        <v>0</v>
      </c>
      <c r="U274" s="35"/>
      <c r="V274" s="35"/>
      <c r="W274" s="35"/>
      <c r="X274" s="35"/>
      <c r="Y274" s="35"/>
      <c r="Z274" s="35"/>
      <c r="AA274" s="35"/>
      <c r="AB274" s="35"/>
      <c r="AC274" s="35"/>
      <c r="AD274" s="35"/>
      <c r="AE274" s="35"/>
      <c r="AR274" s="198" t="s">
        <v>244</v>
      </c>
      <c r="AT274" s="198" t="s">
        <v>147</v>
      </c>
      <c r="AU274" s="198" t="s">
        <v>88</v>
      </c>
      <c r="AY274" s="18" t="s">
        <v>144</v>
      </c>
      <c r="BE274" s="199">
        <f>IF(N274="základní",J274,0)</f>
        <v>0</v>
      </c>
      <c r="BF274" s="199">
        <f>IF(N274="snížená",J274,0)</f>
        <v>0</v>
      </c>
      <c r="BG274" s="199">
        <f>IF(N274="zákl. přenesená",J274,0)</f>
        <v>0</v>
      </c>
      <c r="BH274" s="199">
        <f>IF(N274="sníž. přenesená",J274,0)</f>
        <v>0</v>
      </c>
      <c r="BI274" s="199">
        <f>IF(N274="nulová",J274,0)</f>
        <v>0</v>
      </c>
      <c r="BJ274" s="18" t="s">
        <v>86</v>
      </c>
      <c r="BK274" s="199">
        <f>ROUND(I274*H274,2)</f>
        <v>0</v>
      </c>
      <c r="BL274" s="18" t="s">
        <v>244</v>
      </c>
      <c r="BM274" s="198" t="s">
        <v>344</v>
      </c>
    </row>
    <row r="275" spans="1:65" s="14" customFormat="1" ht="11.25">
      <c r="B275" s="211"/>
      <c r="C275" s="212"/>
      <c r="D275" s="202" t="s">
        <v>154</v>
      </c>
      <c r="E275" s="213" t="s">
        <v>1</v>
      </c>
      <c r="F275" s="214" t="s">
        <v>340</v>
      </c>
      <c r="G275" s="212"/>
      <c r="H275" s="215">
        <v>1.08</v>
      </c>
      <c r="I275" s="216"/>
      <c r="J275" s="212"/>
      <c r="K275" s="212"/>
      <c r="L275" s="217"/>
      <c r="M275" s="218"/>
      <c r="N275" s="219"/>
      <c r="O275" s="219"/>
      <c r="P275" s="219"/>
      <c r="Q275" s="219"/>
      <c r="R275" s="219"/>
      <c r="S275" s="219"/>
      <c r="T275" s="220"/>
      <c r="AT275" s="221" t="s">
        <v>154</v>
      </c>
      <c r="AU275" s="221" t="s">
        <v>88</v>
      </c>
      <c r="AV275" s="14" t="s">
        <v>88</v>
      </c>
      <c r="AW275" s="14" t="s">
        <v>33</v>
      </c>
      <c r="AX275" s="14" t="s">
        <v>78</v>
      </c>
      <c r="AY275" s="221" t="s">
        <v>144</v>
      </c>
    </row>
    <row r="276" spans="1:65" s="15" customFormat="1" ht="11.25">
      <c r="B276" s="222"/>
      <c r="C276" s="223"/>
      <c r="D276" s="202" t="s">
        <v>154</v>
      </c>
      <c r="E276" s="224" t="s">
        <v>1</v>
      </c>
      <c r="F276" s="225" t="s">
        <v>157</v>
      </c>
      <c r="G276" s="223"/>
      <c r="H276" s="226">
        <v>1.08</v>
      </c>
      <c r="I276" s="227"/>
      <c r="J276" s="223"/>
      <c r="K276" s="223"/>
      <c r="L276" s="228"/>
      <c r="M276" s="229"/>
      <c r="N276" s="230"/>
      <c r="O276" s="230"/>
      <c r="P276" s="230"/>
      <c r="Q276" s="230"/>
      <c r="R276" s="230"/>
      <c r="S276" s="230"/>
      <c r="T276" s="231"/>
      <c r="AT276" s="232" t="s">
        <v>154</v>
      </c>
      <c r="AU276" s="232" t="s">
        <v>88</v>
      </c>
      <c r="AV276" s="15" t="s">
        <v>152</v>
      </c>
      <c r="AW276" s="15" t="s">
        <v>33</v>
      </c>
      <c r="AX276" s="15" t="s">
        <v>86</v>
      </c>
      <c r="AY276" s="232" t="s">
        <v>144</v>
      </c>
    </row>
    <row r="277" spans="1:65" s="12" customFormat="1" ht="22.9" customHeight="1">
      <c r="B277" s="171"/>
      <c r="C277" s="172"/>
      <c r="D277" s="173" t="s">
        <v>77</v>
      </c>
      <c r="E277" s="185" t="s">
        <v>345</v>
      </c>
      <c r="F277" s="185" t="s">
        <v>346</v>
      </c>
      <c r="G277" s="172"/>
      <c r="H277" s="172"/>
      <c r="I277" s="175"/>
      <c r="J277" s="186">
        <f>BK277</f>
        <v>0</v>
      </c>
      <c r="K277" s="172"/>
      <c r="L277" s="177"/>
      <c r="M277" s="178"/>
      <c r="N277" s="179"/>
      <c r="O277" s="179"/>
      <c r="P277" s="180">
        <f>SUM(P278:P287)</f>
        <v>0</v>
      </c>
      <c r="Q277" s="179"/>
      <c r="R277" s="180">
        <f>SUM(R278:R287)</f>
        <v>0</v>
      </c>
      <c r="S277" s="179"/>
      <c r="T277" s="181">
        <f>SUM(T278:T287)</f>
        <v>0</v>
      </c>
      <c r="AR277" s="182" t="s">
        <v>88</v>
      </c>
      <c r="AT277" s="183" t="s">
        <v>77</v>
      </c>
      <c r="AU277" s="183" t="s">
        <v>86</v>
      </c>
      <c r="AY277" s="182" t="s">
        <v>144</v>
      </c>
      <c r="BK277" s="184">
        <f>SUM(BK278:BK287)</f>
        <v>0</v>
      </c>
    </row>
    <row r="278" spans="1:65" s="2" customFormat="1" ht="37.9" customHeight="1">
      <c r="A278" s="35"/>
      <c r="B278" s="36"/>
      <c r="C278" s="187" t="s">
        <v>347</v>
      </c>
      <c r="D278" s="187" t="s">
        <v>147</v>
      </c>
      <c r="E278" s="188" t="s">
        <v>348</v>
      </c>
      <c r="F278" s="189" t="s">
        <v>349</v>
      </c>
      <c r="G278" s="190" t="s">
        <v>234</v>
      </c>
      <c r="H278" s="191">
        <v>3</v>
      </c>
      <c r="I278" s="192"/>
      <c r="J278" s="193">
        <f>ROUND(I278*H278,2)</f>
        <v>0</v>
      </c>
      <c r="K278" s="189" t="s">
        <v>151</v>
      </c>
      <c r="L278" s="40"/>
      <c r="M278" s="194" t="s">
        <v>1</v>
      </c>
      <c r="N278" s="195" t="s">
        <v>43</v>
      </c>
      <c r="O278" s="72"/>
      <c r="P278" s="196">
        <f>O278*H278</f>
        <v>0</v>
      </c>
      <c r="Q278" s="196">
        <v>0</v>
      </c>
      <c r="R278" s="196">
        <f>Q278*H278</f>
        <v>0</v>
      </c>
      <c r="S278" s="196">
        <v>0</v>
      </c>
      <c r="T278" s="197">
        <f>S278*H278</f>
        <v>0</v>
      </c>
      <c r="U278" s="35"/>
      <c r="V278" s="35"/>
      <c r="W278" s="35"/>
      <c r="X278" s="35"/>
      <c r="Y278" s="35"/>
      <c r="Z278" s="35"/>
      <c r="AA278" s="35"/>
      <c r="AB278" s="35"/>
      <c r="AC278" s="35"/>
      <c r="AD278" s="35"/>
      <c r="AE278" s="35"/>
      <c r="AR278" s="198" t="s">
        <v>244</v>
      </c>
      <c r="AT278" s="198" t="s">
        <v>147</v>
      </c>
      <c r="AU278" s="198" t="s">
        <v>88</v>
      </c>
      <c r="AY278" s="18" t="s">
        <v>144</v>
      </c>
      <c r="BE278" s="199">
        <f>IF(N278="základní",J278,0)</f>
        <v>0</v>
      </c>
      <c r="BF278" s="199">
        <f>IF(N278="snížená",J278,0)</f>
        <v>0</v>
      </c>
      <c r="BG278" s="199">
        <f>IF(N278="zákl. přenesená",J278,0)</f>
        <v>0</v>
      </c>
      <c r="BH278" s="199">
        <f>IF(N278="sníž. přenesená",J278,0)</f>
        <v>0</v>
      </c>
      <c r="BI278" s="199">
        <f>IF(N278="nulová",J278,0)</f>
        <v>0</v>
      </c>
      <c r="BJ278" s="18" t="s">
        <v>86</v>
      </c>
      <c r="BK278" s="199">
        <f>ROUND(I278*H278,2)</f>
        <v>0</v>
      </c>
      <c r="BL278" s="18" t="s">
        <v>244</v>
      </c>
      <c r="BM278" s="198" t="s">
        <v>350</v>
      </c>
    </row>
    <row r="279" spans="1:65" s="13" customFormat="1" ht="11.25">
      <c r="B279" s="200"/>
      <c r="C279" s="201"/>
      <c r="D279" s="202" t="s">
        <v>154</v>
      </c>
      <c r="E279" s="203" t="s">
        <v>1</v>
      </c>
      <c r="F279" s="204" t="s">
        <v>270</v>
      </c>
      <c r="G279" s="201"/>
      <c r="H279" s="203" t="s">
        <v>1</v>
      </c>
      <c r="I279" s="205"/>
      <c r="J279" s="201"/>
      <c r="K279" s="201"/>
      <c r="L279" s="206"/>
      <c r="M279" s="207"/>
      <c r="N279" s="208"/>
      <c r="O279" s="208"/>
      <c r="P279" s="208"/>
      <c r="Q279" s="208"/>
      <c r="R279" s="208"/>
      <c r="S279" s="208"/>
      <c r="T279" s="209"/>
      <c r="AT279" s="210" t="s">
        <v>154</v>
      </c>
      <c r="AU279" s="210" t="s">
        <v>88</v>
      </c>
      <c r="AV279" s="13" t="s">
        <v>86</v>
      </c>
      <c r="AW279" s="13" t="s">
        <v>33</v>
      </c>
      <c r="AX279" s="13" t="s">
        <v>78</v>
      </c>
      <c r="AY279" s="210" t="s">
        <v>144</v>
      </c>
    </row>
    <row r="280" spans="1:65" s="14" customFormat="1" ht="11.25">
      <c r="B280" s="211"/>
      <c r="C280" s="212"/>
      <c r="D280" s="202" t="s">
        <v>154</v>
      </c>
      <c r="E280" s="213" t="s">
        <v>1</v>
      </c>
      <c r="F280" s="214" t="s">
        <v>351</v>
      </c>
      <c r="G280" s="212"/>
      <c r="H280" s="215">
        <v>3</v>
      </c>
      <c r="I280" s="216"/>
      <c r="J280" s="212"/>
      <c r="K280" s="212"/>
      <c r="L280" s="217"/>
      <c r="M280" s="218"/>
      <c r="N280" s="219"/>
      <c r="O280" s="219"/>
      <c r="P280" s="219"/>
      <c r="Q280" s="219"/>
      <c r="R280" s="219"/>
      <c r="S280" s="219"/>
      <c r="T280" s="220"/>
      <c r="AT280" s="221" t="s">
        <v>154</v>
      </c>
      <c r="AU280" s="221" t="s">
        <v>88</v>
      </c>
      <c r="AV280" s="14" t="s">
        <v>88</v>
      </c>
      <c r="AW280" s="14" t="s">
        <v>33</v>
      </c>
      <c r="AX280" s="14" t="s">
        <v>78</v>
      </c>
      <c r="AY280" s="221" t="s">
        <v>144</v>
      </c>
    </row>
    <row r="281" spans="1:65" s="15" customFormat="1" ht="11.25">
      <c r="B281" s="222"/>
      <c r="C281" s="223"/>
      <c r="D281" s="202" t="s">
        <v>154</v>
      </c>
      <c r="E281" s="224" t="s">
        <v>1</v>
      </c>
      <c r="F281" s="225" t="s">
        <v>157</v>
      </c>
      <c r="G281" s="223"/>
      <c r="H281" s="226">
        <v>3</v>
      </c>
      <c r="I281" s="227"/>
      <c r="J281" s="223"/>
      <c r="K281" s="223"/>
      <c r="L281" s="228"/>
      <c r="M281" s="229"/>
      <c r="N281" s="230"/>
      <c r="O281" s="230"/>
      <c r="P281" s="230"/>
      <c r="Q281" s="230"/>
      <c r="R281" s="230"/>
      <c r="S281" s="230"/>
      <c r="T281" s="231"/>
      <c r="AT281" s="232" t="s">
        <v>154</v>
      </c>
      <c r="AU281" s="232" t="s">
        <v>88</v>
      </c>
      <c r="AV281" s="15" t="s">
        <v>152</v>
      </c>
      <c r="AW281" s="15" t="s">
        <v>33</v>
      </c>
      <c r="AX281" s="15" t="s">
        <v>86</v>
      </c>
      <c r="AY281" s="232" t="s">
        <v>144</v>
      </c>
    </row>
    <row r="282" spans="1:65" s="2" customFormat="1" ht="37.9" customHeight="1">
      <c r="A282" s="35"/>
      <c r="B282" s="36"/>
      <c r="C282" s="187" t="s">
        <v>352</v>
      </c>
      <c r="D282" s="187" t="s">
        <v>147</v>
      </c>
      <c r="E282" s="188" t="s">
        <v>353</v>
      </c>
      <c r="F282" s="189" t="s">
        <v>354</v>
      </c>
      <c r="G282" s="190" t="s">
        <v>234</v>
      </c>
      <c r="H282" s="191">
        <v>6</v>
      </c>
      <c r="I282" s="192"/>
      <c r="J282" s="193">
        <f>ROUND(I282*H282,2)</f>
        <v>0</v>
      </c>
      <c r="K282" s="189" t="s">
        <v>151</v>
      </c>
      <c r="L282" s="40"/>
      <c r="M282" s="194" t="s">
        <v>1</v>
      </c>
      <c r="N282" s="195" t="s">
        <v>43</v>
      </c>
      <c r="O282" s="72"/>
      <c r="P282" s="196">
        <f>O282*H282</f>
        <v>0</v>
      </c>
      <c r="Q282" s="196">
        <v>0</v>
      </c>
      <c r="R282" s="196">
        <f>Q282*H282</f>
        <v>0</v>
      </c>
      <c r="S282" s="196">
        <v>0</v>
      </c>
      <c r="T282" s="197">
        <f>S282*H282</f>
        <v>0</v>
      </c>
      <c r="U282" s="35"/>
      <c r="V282" s="35"/>
      <c r="W282" s="35"/>
      <c r="X282" s="35"/>
      <c r="Y282" s="35"/>
      <c r="Z282" s="35"/>
      <c r="AA282" s="35"/>
      <c r="AB282" s="35"/>
      <c r="AC282" s="35"/>
      <c r="AD282" s="35"/>
      <c r="AE282" s="35"/>
      <c r="AR282" s="198" t="s">
        <v>244</v>
      </c>
      <c r="AT282" s="198" t="s">
        <v>147</v>
      </c>
      <c r="AU282" s="198" t="s">
        <v>88</v>
      </c>
      <c r="AY282" s="18" t="s">
        <v>144</v>
      </c>
      <c r="BE282" s="199">
        <f>IF(N282="základní",J282,0)</f>
        <v>0</v>
      </c>
      <c r="BF282" s="199">
        <f>IF(N282="snížená",J282,0)</f>
        <v>0</v>
      </c>
      <c r="BG282" s="199">
        <f>IF(N282="zákl. přenesená",J282,0)</f>
        <v>0</v>
      </c>
      <c r="BH282" s="199">
        <f>IF(N282="sníž. přenesená",J282,0)</f>
        <v>0</v>
      </c>
      <c r="BI282" s="199">
        <f>IF(N282="nulová",J282,0)</f>
        <v>0</v>
      </c>
      <c r="BJ282" s="18" t="s">
        <v>86</v>
      </c>
      <c r="BK282" s="199">
        <f>ROUND(I282*H282,2)</f>
        <v>0</v>
      </c>
      <c r="BL282" s="18" t="s">
        <v>244</v>
      </c>
      <c r="BM282" s="198" t="s">
        <v>355</v>
      </c>
    </row>
    <row r="283" spans="1:65" s="13" customFormat="1" ht="11.25">
      <c r="B283" s="200"/>
      <c r="C283" s="201"/>
      <c r="D283" s="202" t="s">
        <v>154</v>
      </c>
      <c r="E283" s="203" t="s">
        <v>1</v>
      </c>
      <c r="F283" s="204" t="s">
        <v>222</v>
      </c>
      <c r="G283" s="201"/>
      <c r="H283" s="203" t="s">
        <v>1</v>
      </c>
      <c r="I283" s="205"/>
      <c r="J283" s="201"/>
      <c r="K283" s="201"/>
      <c r="L283" s="206"/>
      <c r="M283" s="207"/>
      <c r="N283" s="208"/>
      <c r="O283" s="208"/>
      <c r="P283" s="208"/>
      <c r="Q283" s="208"/>
      <c r="R283" s="208"/>
      <c r="S283" s="208"/>
      <c r="T283" s="209"/>
      <c r="AT283" s="210" t="s">
        <v>154</v>
      </c>
      <c r="AU283" s="210" t="s">
        <v>88</v>
      </c>
      <c r="AV283" s="13" t="s">
        <v>86</v>
      </c>
      <c r="AW283" s="13" t="s">
        <v>33</v>
      </c>
      <c r="AX283" s="13" t="s">
        <v>78</v>
      </c>
      <c r="AY283" s="210" t="s">
        <v>144</v>
      </c>
    </row>
    <row r="284" spans="1:65" s="14" customFormat="1" ht="11.25">
      <c r="B284" s="211"/>
      <c r="C284" s="212"/>
      <c r="D284" s="202" t="s">
        <v>154</v>
      </c>
      <c r="E284" s="213" t="s">
        <v>1</v>
      </c>
      <c r="F284" s="214" t="s">
        <v>152</v>
      </c>
      <c r="G284" s="212"/>
      <c r="H284" s="215">
        <v>4</v>
      </c>
      <c r="I284" s="216"/>
      <c r="J284" s="212"/>
      <c r="K284" s="212"/>
      <c r="L284" s="217"/>
      <c r="M284" s="218"/>
      <c r="N284" s="219"/>
      <c r="O284" s="219"/>
      <c r="P284" s="219"/>
      <c r="Q284" s="219"/>
      <c r="R284" s="219"/>
      <c r="S284" s="219"/>
      <c r="T284" s="220"/>
      <c r="AT284" s="221" t="s">
        <v>154</v>
      </c>
      <c r="AU284" s="221" t="s">
        <v>88</v>
      </c>
      <c r="AV284" s="14" t="s">
        <v>88</v>
      </c>
      <c r="AW284" s="14" t="s">
        <v>33</v>
      </c>
      <c r="AX284" s="14" t="s">
        <v>78</v>
      </c>
      <c r="AY284" s="221" t="s">
        <v>144</v>
      </c>
    </row>
    <row r="285" spans="1:65" s="13" customFormat="1" ht="11.25">
      <c r="B285" s="200"/>
      <c r="C285" s="201"/>
      <c r="D285" s="202" t="s">
        <v>154</v>
      </c>
      <c r="E285" s="203" t="s">
        <v>1</v>
      </c>
      <c r="F285" s="204" t="s">
        <v>356</v>
      </c>
      <c r="G285" s="201"/>
      <c r="H285" s="203" t="s">
        <v>1</v>
      </c>
      <c r="I285" s="205"/>
      <c r="J285" s="201"/>
      <c r="K285" s="201"/>
      <c r="L285" s="206"/>
      <c r="M285" s="207"/>
      <c r="N285" s="208"/>
      <c r="O285" s="208"/>
      <c r="P285" s="208"/>
      <c r="Q285" s="208"/>
      <c r="R285" s="208"/>
      <c r="S285" s="208"/>
      <c r="T285" s="209"/>
      <c r="AT285" s="210" t="s">
        <v>154</v>
      </c>
      <c r="AU285" s="210" t="s">
        <v>88</v>
      </c>
      <c r="AV285" s="13" t="s">
        <v>86</v>
      </c>
      <c r="AW285" s="13" t="s">
        <v>33</v>
      </c>
      <c r="AX285" s="13" t="s">
        <v>78</v>
      </c>
      <c r="AY285" s="210" t="s">
        <v>144</v>
      </c>
    </row>
    <row r="286" spans="1:65" s="14" customFormat="1" ht="11.25">
      <c r="B286" s="211"/>
      <c r="C286" s="212"/>
      <c r="D286" s="202" t="s">
        <v>154</v>
      </c>
      <c r="E286" s="213" t="s">
        <v>1</v>
      </c>
      <c r="F286" s="214" t="s">
        <v>88</v>
      </c>
      <c r="G286" s="212"/>
      <c r="H286" s="215">
        <v>2</v>
      </c>
      <c r="I286" s="216"/>
      <c r="J286" s="212"/>
      <c r="K286" s="212"/>
      <c r="L286" s="217"/>
      <c r="M286" s="218"/>
      <c r="N286" s="219"/>
      <c r="O286" s="219"/>
      <c r="P286" s="219"/>
      <c r="Q286" s="219"/>
      <c r="R286" s="219"/>
      <c r="S286" s="219"/>
      <c r="T286" s="220"/>
      <c r="AT286" s="221" t="s">
        <v>154</v>
      </c>
      <c r="AU286" s="221" t="s">
        <v>88</v>
      </c>
      <c r="AV286" s="14" t="s">
        <v>88</v>
      </c>
      <c r="AW286" s="14" t="s">
        <v>33</v>
      </c>
      <c r="AX286" s="14" t="s">
        <v>78</v>
      </c>
      <c r="AY286" s="221" t="s">
        <v>144</v>
      </c>
    </row>
    <row r="287" spans="1:65" s="15" customFormat="1" ht="11.25">
      <c r="B287" s="222"/>
      <c r="C287" s="223"/>
      <c r="D287" s="202" t="s">
        <v>154</v>
      </c>
      <c r="E287" s="224" t="s">
        <v>1</v>
      </c>
      <c r="F287" s="225" t="s">
        <v>157</v>
      </c>
      <c r="G287" s="223"/>
      <c r="H287" s="226">
        <v>6</v>
      </c>
      <c r="I287" s="227"/>
      <c r="J287" s="223"/>
      <c r="K287" s="223"/>
      <c r="L287" s="228"/>
      <c r="M287" s="229"/>
      <c r="N287" s="230"/>
      <c r="O287" s="230"/>
      <c r="P287" s="230"/>
      <c r="Q287" s="230"/>
      <c r="R287" s="230"/>
      <c r="S287" s="230"/>
      <c r="T287" s="231"/>
      <c r="AT287" s="232" t="s">
        <v>154</v>
      </c>
      <c r="AU287" s="232" t="s">
        <v>88</v>
      </c>
      <c r="AV287" s="15" t="s">
        <v>152</v>
      </c>
      <c r="AW287" s="15" t="s">
        <v>33</v>
      </c>
      <c r="AX287" s="15" t="s">
        <v>86</v>
      </c>
      <c r="AY287" s="232" t="s">
        <v>144</v>
      </c>
    </row>
    <row r="288" spans="1:65" s="12" customFormat="1" ht="22.9" customHeight="1">
      <c r="B288" s="171"/>
      <c r="C288" s="172"/>
      <c r="D288" s="173" t="s">
        <v>77</v>
      </c>
      <c r="E288" s="185" t="s">
        <v>357</v>
      </c>
      <c r="F288" s="185" t="s">
        <v>93</v>
      </c>
      <c r="G288" s="172"/>
      <c r="H288" s="172"/>
      <c r="I288" s="175"/>
      <c r="J288" s="186">
        <f>BK288</f>
        <v>0</v>
      </c>
      <c r="K288" s="172"/>
      <c r="L288" s="177"/>
      <c r="M288" s="178"/>
      <c r="N288" s="179"/>
      <c r="O288" s="179"/>
      <c r="P288" s="180">
        <f>SUM(P289:P292)</f>
        <v>0</v>
      </c>
      <c r="Q288" s="179"/>
      <c r="R288" s="180">
        <f>SUM(R289:R292)</f>
        <v>0</v>
      </c>
      <c r="S288" s="179"/>
      <c r="T288" s="181">
        <f>SUM(T289:T292)</f>
        <v>0</v>
      </c>
      <c r="AR288" s="182" t="s">
        <v>88</v>
      </c>
      <c r="AT288" s="183" t="s">
        <v>77</v>
      </c>
      <c r="AU288" s="183" t="s">
        <v>86</v>
      </c>
      <c r="AY288" s="182" t="s">
        <v>144</v>
      </c>
      <c r="BK288" s="184">
        <f>SUM(BK289:BK292)</f>
        <v>0</v>
      </c>
    </row>
    <row r="289" spans="1:65" s="2" customFormat="1" ht="37.9" customHeight="1">
      <c r="A289" s="35"/>
      <c r="B289" s="36"/>
      <c r="C289" s="187" t="s">
        <v>358</v>
      </c>
      <c r="D289" s="187" t="s">
        <v>147</v>
      </c>
      <c r="E289" s="188" t="s">
        <v>359</v>
      </c>
      <c r="F289" s="189" t="s">
        <v>360</v>
      </c>
      <c r="G289" s="190" t="s">
        <v>181</v>
      </c>
      <c r="H289" s="191">
        <v>1</v>
      </c>
      <c r="I289" s="192"/>
      <c r="J289" s="193">
        <f>ROUND(I289*H289,2)</f>
        <v>0</v>
      </c>
      <c r="K289" s="189" t="s">
        <v>151</v>
      </c>
      <c r="L289" s="40"/>
      <c r="M289" s="194" t="s">
        <v>1</v>
      </c>
      <c r="N289" s="195" t="s">
        <v>43</v>
      </c>
      <c r="O289" s="72"/>
      <c r="P289" s="196">
        <f>O289*H289</f>
        <v>0</v>
      </c>
      <c r="Q289" s="196">
        <v>0</v>
      </c>
      <c r="R289" s="196">
        <f>Q289*H289</f>
        <v>0</v>
      </c>
      <c r="S289" s="196">
        <v>0</v>
      </c>
      <c r="T289" s="197">
        <f>S289*H289</f>
        <v>0</v>
      </c>
      <c r="U289" s="35"/>
      <c r="V289" s="35"/>
      <c r="W289" s="35"/>
      <c r="X289" s="35"/>
      <c r="Y289" s="35"/>
      <c r="Z289" s="35"/>
      <c r="AA289" s="35"/>
      <c r="AB289" s="35"/>
      <c r="AC289" s="35"/>
      <c r="AD289" s="35"/>
      <c r="AE289" s="35"/>
      <c r="AR289" s="198" t="s">
        <v>244</v>
      </c>
      <c r="AT289" s="198" t="s">
        <v>147</v>
      </c>
      <c r="AU289" s="198" t="s">
        <v>88</v>
      </c>
      <c r="AY289" s="18" t="s">
        <v>144</v>
      </c>
      <c r="BE289" s="199">
        <f>IF(N289="základní",J289,0)</f>
        <v>0</v>
      </c>
      <c r="BF289" s="199">
        <f>IF(N289="snížená",J289,0)</f>
        <v>0</v>
      </c>
      <c r="BG289" s="199">
        <f>IF(N289="zákl. přenesená",J289,0)</f>
        <v>0</v>
      </c>
      <c r="BH289" s="199">
        <f>IF(N289="sníž. přenesená",J289,0)</f>
        <v>0</v>
      </c>
      <c r="BI289" s="199">
        <f>IF(N289="nulová",J289,0)</f>
        <v>0</v>
      </c>
      <c r="BJ289" s="18" t="s">
        <v>86</v>
      </c>
      <c r="BK289" s="199">
        <f>ROUND(I289*H289,2)</f>
        <v>0</v>
      </c>
      <c r="BL289" s="18" t="s">
        <v>244</v>
      </c>
      <c r="BM289" s="198" t="s">
        <v>361</v>
      </c>
    </row>
    <row r="290" spans="1:65" s="13" customFormat="1" ht="11.25">
      <c r="B290" s="200"/>
      <c r="C290" s="201"/>
      <c r="D290" s="202" t="s">
        <v>154</v>
      </c>
      <c r="E290" s="203" t="s">
        <v>1</v>
      </c>
      <c r="F290" s="204" t="s">
        <v>259</v>
      </c>
      <c r="G290" s="201"/>
      <c r="H290" s="203" t="s">
        <v>1</v>
      </c>
      <c r="I290" s="205"/>
      <c r="J290" s="201"/>
      <c r="K290" s="201"/>
      <c r="L290" s="206"/>
      <c r="M290" s="207"/>
      <c r="N290" s="208"/>
      <c r="O290" s="208"/>
      <c r="P290" s="208"/>
      <c r="Q290" s="208"/>
      <c r="R290" s="208"/>
      <c r="S290" s="208"/>
      <c r="T290" s="209"/>
      <c r="AT290" s="210" t="s">
        <v>154</v>
      </c>
      <c r="AU290" s="210" t="s">
        <v>88</v>
      </c>
      <c r="AV290" s="13" t="s">
        <v>86</v>
      </c>
      <c r="AW290" s="13" t="s">
        <v>33</v>
      </c>
      <c r="AX290" s="13" t="s">
        <v>78</v>
      </c>
      <c r="AY290" s="210" t="s">
        <v>144</v>
      </c>
    </row>
    <row r="291" spans="1:65" s="14" customFormat="1" ht="11.25">
      <c r="B291" s="211"/>
      <c r="C291" s="212"/>
      <c r="D291" s="202" t="s">
        <v>154</v>
      </c>
      <c r="E291" s="213" t="s">
        <v>1</v>
      </c>
      <c r="F291" s="214" t="s">
        <v>86</v>
      </c>
      <c r="G291" s="212"/>
      <c r="H291" s="215">
        <v>1</v>
      </c>
      <c r="I291" s="216"/>
      <c r="J291" s="212"/>
      <c r="K291" s="212"/>
      <c r="L291" s="217"/>
      <c r="M291" s="218"/>
      <c r="N291" s="219"/>
      <c r="O291" s="219"/>
      <c r="P291" s="219"/>
      <c r="Q291" s="219"/>
      <c r="R291" s="219"/>
      <c r="S291" s="219"/>
      <c r="T291" s="220"/>
      <c r="AT291" s="221" t="s">
        <v>154</v>
      </c>
      <c r="AU291" s="221" t="s">
        <v>88</v>
      </c>
      <c r="AV291" s="14" t="s">
        <v>88</v>
      </c>
      <c r="AW291" s="14" t="s">
        <v>33</v>
      </c>
      <c r="AX291" s="14" t="s">
        <v>78</v>
      </c>
      <c r="AY291" s="221" t="s">
        <v>144</v>
      </c>
    </row>
    <row r="292" spans="1:65" s="15" customFormat="1" ht="11.25">
      <c r="B292" s="222"/>
      <c r="C292" s="223"/>
      <c r="D292" s="202" t="s">
        <v>154</v>
      </c>
      <c r="E292" s="224" t="s">
        <v>1</v>
      </c>
      <c r="F292" s="225" t="s">
        <v>157</v>
      </c>
      <c r="G292" s="223"/>
      <c r="H292" s="226">
        <v>1</v>
      </c>
      <c r="I292" s="227"/>
      <c r="J292" s="223"/>
      <c r="K292" s="223"/>
      <c r="L292" s="228"/>
      <c r="M292" s="229"/>
      <c r="N292" s="230"/>
      <c r="O292" s="230"/>
      <c r="P292" s="230"/>
      <c r="Q292" s="230"/>
      <c r="R292" s="230"/>
      <c r="S292" s="230"/>
      <c r="T292" s="231"/>
      <c r="AT292" s="232" t="s">
        <v>154</v>
      </c>
      <c r="AU292" s="232" t="s">
        <v>88</v>
      </c>
      <c r="AV292" s="15" t="s">
        <v>152</v>
      </c>
      <c r="AW292" s="15" t="s">
        <v>33</v>
      </c>
      <c r="AX292" s="15" t="s">
        <v>86</v>
      </c>
      <c r="AY292" s="232" t="s">
        <v>144</v>
      </c>
    </row>
    <row r="293" spans="1:65" s="12" customFormat="1" ht="22.9" customHeight="1">
      <c r="B293" s="171"/>
      <c r="C293" s="172"/>
      <c r="D293" s="173" t="s">
        <v>77</v>
      </c>
      <c r="E293" s="185" t="s">
        <v>362</v>
      </c>
      <c r="F293" s="185" t="s">
        <v>363</v>
      </c>
      <c r="G293" s="172"/>
      <c r="H293" s="172"/>
      <c r="I293" s="175"/>
      <c r="J293" s="186">
        <f>BK293</f>
        <v>0</v>
      </c>
      <c r="K293" s="172"/>
      <c r="L293" s="177"/>
      <c r="M293" s="178"/>
      <c r="N293" s="179"/>
      <c r="O293" s="179"/>
      <c r="P293" s="180">
        <f>SUM(P294:P321)</f>
        <v>0</v>
      </c>
      <c r="Q293" s="179"/>
      <c r="R293" s="180">
        <f>SUM(R294:R321)</f>
        <v>0</v>
      </c>
      <c r="S293" s="179"/>
      <c r="T293" s="181">
        <f>SUM(T294:T321)</f>
        <v>0</v>
      </c>
      <c r="AR293" s="182" t="s">
        <v>88</v>
      </c>
      <c r="AT293" s="183" t="s">
        <v>77</v>
      </c>
      <c r="AU293" s="183" t="s">
        <v>86</v>
      </c>
      <c r="AY293" s="182" t="s">
        <v>144</v>
      </c>
      <c r="BK293" s="184">
        <f>SUM(BK294:BK321)</f>
        <v>0</v>
      </c>
    </row>
    <row r="294" spans="1:65" s="2" customFormat="1" ht="49.15" customHeight="1">
      <c r="A294" s="35"/>
      <c r="B294" s="36"/>
      <c r="C294" s="187" t="s">
        <v>364</v>
      </c>
      <c r="D294" s="187" t="s">
        <v>147</v>
      </c>
      <c r="E294" s="188" t="s">
        <v>365</v>
      </c>
      <c r="F294" s="189" t="s">
        <v>366</v>
      </c>
      <c r="G294" s="190" t="s">
        <v>166</v>
      </c>
      <c r="H294" s="191">
        <v>2.9039999999999999</v>
      </c>
      <c r="I294" s="192"/>
      <c r="J294" s="193">
        <f>ROUND(I294*H294,2)</f>
        <v>0</v>
      </c>
      <c r="K294" s="189" t="s">
        <v>151</v>
      </c>
      <c r="L294" s="40"/>
      <c r="M294" s="194" t="s">
        <v>1</v>
      </c>
      <c r="N294" s="195" t="s">
        <v>43</v>
      </c>
      <c r="O294" s="72"/>
      <c r="P294" s="196">
        <f>O294*H294</f>
        <v>0</v>
      </c>
      <c r="Q294" s="196">
        <v>0</v>
      </c>
      <c r="R294" s="196">
        <f>Q294*H294</f>
        <v>0</v>
      </c>
      <c r="S294" s="196">
        <v>0</v>
      </c>
      <c r="T294" s="197">
        <f>S294*H294</f>
        <v>0</v>
      </c>
      <c r="U294" s="35"/>
      <c r="V294" s="35"/>
      <c r="W294" s="35"/>
      <c r="X294" s="35"/>
      <c r="Y294" s="35"/>
      <c r="Z294" s="35"/>
      <c r="AA294" s="35"/>
      <c r="AB294" s="35"/>
      <c r="AC294" s="35"/>
      <c r="AD294" s="35"/>
      <c r="AE294" s="35"/>
      <c r="AR294" s="198" t="s">
        <v>244</v>
      </c>
      <c r="AT294" s="198" t="s">
        <v>147</v>
      </c>
      <c r="AU294" s="198" t="s">
        <v>88</v>
      </c>
      <c r="AY294" s="18" t="s">
        <v>144</v>
      </c>
      <c r="BE294" s="199">
        <f>IF(N294="základní",J294,0)</f>
        <v>0</v>
      </c>
      <c r="BF294" s="199">
        <f>IF(N294="snížená",J294,0)</f>
        <v>0</v>
      </c>
      <c r="BG294" s="199">
        <f>IF(N294="zákl. přenesená",J294,0)</f>
        <v>0</v>
      </c>
      <c r="BH294" s="199">
        <f>IF(N294="sníž. přenesená",J294,0)</f>
        <v>0</v>
      </c>
      <c r="BI294" s="199">
        <f>IF(N294="nulová",J294,0)</f>
        <v>0</v>
      </c>
      <c r="BJ294" s="18" t="s">
        <v>86</v>
      </c>
      <c r="BK294" s="199">
        <f>ROUND(I294*H294,2)</f>
        <v>0</v>
      </c>
      <c r="BL294" s="18" t="s">
        <v>244</v>
      </c>
      <c r="BM294" s="198" t="s">
        <v>367</v>
      </c>
    </row>
    <row r="295" spans="1:65" s="13" customFormat="1" ht="11.25">
      <c r="B295" s="200"/>
      <c r="C295" s="201"/>
      <c r="D295" s="202" t="s">
        <v>154</v>
      </c>
      <c r="E295" s="203" t="s">
        <v>1</v>
      </c>
      <c r="F295" s="204" t="s">
        <v>210</v>
      </c>
      <c r="G295" s="201"/>
      <c r="H295" s="203" t="s">
        <v>1</v>
      </c>
      <c r="I295" s="205"/>
      <c r="J295" s="201"/>
      <c r="K295" s="201"/>
      <c r="L295" s="206"/>
      <c r="M295" s="207"/>
      <c r="N295" s="208"/>
      <c r="O295" s="208"/>
      <c r="P295" s="208"/>
      <c r="Q295" s="208"/>
      <c r="R295" s="208"/>
      <c r="S295" s="208"/>
      <c r="T295" s="209"/>
      <c r="AT295" s="210" t="s">
        <v>154</v>
      </c>
      <c r="AU295" s="210" t="s">
        <v>88</v>
      </c>
      <c r="AV295" s="13" t="s">
        <v>86</v>
      </c>
      <c r="AW295" s="13" t="s">
        <v>33</v>
      </c>
      <c r="AX295" s="13" t="s">
        <v>78</v>
      </c>
      <c r="AY295" s="210" t="s">
        <v>144</v>
      </c>
    </row>
    <row r="296" spans="1:65" s="14" customFormat="1" ht="11.25">
      <c r="B296" s="211"/>
      <c r="C296" s="212"/>
      <c r="D296" s="202" t="s">
        <v>154</v>
      </c>
      <c r="E296" s="213" t="s">
        <v>1</v>
      </c>
      <c r="F296" s="214" t="s">
        <v>368</v>
      </c>
      <c r="G296" s="212"/>
      <c r="H296" s="215">
        <v>2.9039999999999999</v>
      </c>
      <c r="I296" s="216"/>
      <c r="J296" s="212"/>
      <c r="K296" s="212"/>
      <c r="L296" s="217"/>
      <c r="M296" s="218"/>
      <c r="N296" s="219"/>
      <c r="O296" s="219"/>
      <c r="P296" s="219"/>
      <c r="Q296" s="219"/>
      <c r="R296" s="219"/>
      <c r="S296" s="219"/>
      <c r="T296" s="220"/>
      <c r="AT296" s="221" t="s">
        <v>154</v>
      </c>
      <c r="AU296" s="221" t="s">
        <v>88</v>
      </c>
      <c r="AV296" s="14" t="s">
        <v>88</v>
      </c>
      <c r="AW296" s="14" t="s">
        <v>33</v>
      </c>
      <c r="AX296" s="14" t="s">
        <v>78</v>
      </c>
      <c r="AY296" s="221" t="s">
        <v>144</v>
      </c>
    </row>
    <row r="297" spans="1:65" s="15" customFormat="1" ht="11.25">
      <c r="B297" s="222"/>
      <c r="C297" s="223"/>
      <c r="D297" s="202" t="s">
        <v>154</v>
      </c>
      <c r="E297" s="224" t="s">
        <v>1</v>
      </c>
      <c r="F297" s="225" t="s">
        <v>157</v>
      </c>
      <c r="G297" s="223"/>
      <c r="H297" s="226">
        <v>2.9039999999999999</v>
      </c>
      <c r="I297" s="227"/>
      <c r="J297" s="223"/>
      <c r="K297" s="223"/>
      <c r="L297" s="228"/>
      <c r="M297" s="229"/>
      <c r="N297" s="230"/>
      <c r="O297" s="230"/>
      <c r="P297" s="230"/>
      <c r="Q297" s="230"/>
      <c r="R297" s="230"/>
      <c r="S297" s="230"/>
      <c r="T297" s="231"/>
      <c r="AT297" s="232" t="s">
        <v>154</v>
      </c>
      <c r="AU297" s="232" t="s">
        <v>88</v>
      </c>
      <c r="AV297" s="15" t="s">
        <v>152</v>
      </c>
      <c r="AW297" s="15" t="s">
        <v>33</v>
      </c>
      <c r="AX297" s="15" t="s">
        <v>86</v>
      </c>
      <c r="AY297" s="232" t="s">
        <v>144</v>
      </c>
    </row>
    <row r="298" spans="1:65" s="2" customFormat="1" ht="49.15" customHeight="1">
      <c r="A298" s="35"/>
      <c r="B298" s="36"/>
      <c r="C298" s="187" t="s">
        <v>369</v>
      </c>
      <c r="D298" s="187" t="s">
        <v>147</v>
      </c>
      <c r="E298" s="188" t="s">
        <v>370</v>
      </c>
      <c r="F298" s="189" t="s">
        <v>371</v>
      </c>
      <c r="G298" s="190" t="s">
        <v>166</v>
      </c>
      <c r="H298" s="191">
        <v>4.7699999999999996</v>
      </c>
      <c r="I298" s="192"/>
      <c r="J298" s="193">
        <f>ROUND(I298*H298,2)</f>
        <v>0</v>
      </c>
      <c r="K298" s="189" t="s">
        <v>151</v>
      </c>
      <c r="L298" s="40"/>
      <c r="M298" s="194" t="s">
        <v>1</v>
      </c>
      <c r="N298" s="195" t="s">
        <v>43</v>
      </c>
      <c r="O298" s="72"/>
      <c r="P298" s="196">
        <f>O298*H298</f>
        <v>0</v>
      </c>
      <c r="Q298" s="196">
        <v>0</v>
      </c>
      <c r="R298" s="196">
        <f>Q298*H298</f>
        <v>0</v>
      </c>
      <c r="S298" s="196">
        <v>0</v>
      </c>
      <c r="T298" s="197">
        <f>S298*H298</f>
        <v>0</v>
      </c>
      <c r="U298" s="35"/>
      <c r="V298" s="35"/>
      <c r="W298" s="35"/>
      <c r="X298" s="35"/>
      <c r="Y298" s="35"/>
      <c r="Z298" s="35"/>
      <c r="AA298" s="35"/>
      <c r="AB298" s="35"/>
      <c r="AC298" s="35"/>
      <c r="AD298" s="35"/>
      <c r="AE298" s="35"/>
      <c r="AR298" s="198" t="s">
        <v>244</v>
      </c>
      <c r="AT298" s="198" t="s">
        <v>147</v>
      </c>
      <c r="AU298" s="198" t="s">
        <v>88</v>
      </c>
      <c r="AY298" s="18" t="s">
        <v>144</v>
      </c>
      <c r="BE298" s="199">
        <f>IF(N298="základní",J298,0)</f>
        <v>0</v>
      </c>
      <c r="BF298" s="199">
        <f>IF(N298="snížená",J298,0)</f>
        <v>0</v>
      </c>
      <c r="BG298" s="199">
        <f>IF(N298="zákl. přenesená",J298,0)</f>
        <v>0</v>
      </c>
      <c r="BH298" s="199">
        <f>IF(N298="sníž. přenesená",J298,0)</f>
        <v>0</v>
      </c>
      <c r="BI298" s="199">
        <f>IF(N298="nulová",J298,0)</f>
        <v>0</v>
      </c>
      <c r="BJ298" s="18" t="s">
        <v>86</v>
      </c>
      <c r="BK298" s="199">
        <f>ROUND(I298*H298,2)</f>
        <v>0</v>
      </c>
      <c r="BL298" s="18" t="s">
        <v>244</v>
      </c>
      <c r="BM298" s="198" t="s">
        <v>372</v>
      </c>
    </row>
    <row r="299" spans="1:65" s="13" customFormat="1" ht="11.25">
      <c r="B299" s="200"/>
      <c r="C299" s="201"/>
      <c r="D299" s="202" t="s">
        <v>154</v>
      </c>
      <c r="E299" s="203" t="s">
        <v>1</v>
      </c>
      <c r="F299" s="204" t="s">
        <v>270</v>
      </c>
      <c r="G299" s="201"/>
      <c r="H299" s="203" t="s">
        <v>1</v>
      </c>
      <c r="I299" s="205"/>
      <c r="J299" s="201"/>
      <c r="K299" s="201"/>
      <c r="L299" s="206"/>
      <c r="M299" s="207"/>
      <c r="N299" s="208"/>
      <c r="O299" s="208"/>
      <c r="P299" s="208"/>
      <c r="Q299" s="208"/>
      <c r="R299" s="208"/>
      <c r="S299" s="208"/>
      <c r="T299" s="209"/>
      <c r="AT299" s="210" t="s">
        <v>154</v>
      </c>
      <c r="AU299" s="210" t="s">
        <v>88</v>
      </c>
      <c r="AV299" s="13" t="s">
        <v>86</v>
      </c>
      <c r="AW299" s="13" t="s">
        <v>33</v>
      </c>
      <c r="AX299" s="13" t="s">
        <v>78</v>
      </c>
      <c r="AY299" s="210" t="s">
        <v>144</v>
      </c>
    </row>
    <row r="300" spans="1:65" s="14" customFormat="1" ht="11.25">
      <c r="B300" s="211"/>
      <c r="C300" s="212"/>
      <c r="D300" s="202" t="s">
        <v>154</v>
      </c>
      <c r="E300" s="213" t="s">
        <v>1</v>
      </c>
      <c r="F300" s="214" t="s">
        <v>271</v>
      </c>
      <c r="G300" s="212"/>
      <c r="H300" s="215">
        <v>4.7699999999999996</v>
      </c>
      <c r="I300" s="216"/>
      <c r="J300" s="212"/>
      <c r="K300" s="212"/>
      <c r="L300" s="217"/>
      <c r="M300" s="218"/>
      <c r="N300" s="219"/>
      <c r="O300" s="219"/>
      <c r="P300" s="219"/>
      <c r="Q300" s="219"/>
      <c r="R300" s="219"/>
      <c r="S300" s="219"/>
      <c r="T300" s="220"/>
      <c r="AT300" s="221" t="s">
        <v>154</v>
      </c>
      <c r="AU300" s="221" t="s">
        <v>88</v>
      </c>
      <c r="AV300" s="14" t="s">
        <v>88</v>
      </c>
      <c r="AW300" s="14" t="s">
        <v>33</v>
      </c>
      <c r="AX300" s="14" t="s">
        <v>78</v>
      </c>
      <c r="AY300" s="221" t="s">
        <v>144</v>
      </c>
    </row>
    <row r="301" spans="1:65" s="15" customFormat="1" ht="11.25">
      <c r="B301" s="222"/>
      <c r="C301" s="223"/>
      <c r="D301" s="202" t="s">
        <v>154</v>
      </c>
      <c r="E301" s="224" t="s">
        <v>1</v>
      </c>
      <c r="F301" s="225" t="s">
        <v>157</v>
      </c>
      <c r="G301" s="223"/>
      <c r="H301" s="226">
        <v>4.7699999999999996</v>
      </c>
      <c r="I301" s="227"/>
      <c r="J301" s="223"/>
      <c r="K301" s="223"/>
      <c r="L301" s="228"/>
      <c r="M301" s="229"/>
      <c r="N301" s="230"/>
      <c r="O301" s="230"/>
      <c r="P301" s="230"/>
      <c r="Q301" s="230"/>
      <c r="R301" s="230"/>
      <c r="S301" s="230"/>
      <c r="T301" s="231"/>
      <c r="AT301" s="232" t="s">
        <v>154</v>
      </c>
      <c r="AU301" s="232" t="s">
        <v>88</v>
      </c>
      <c r="AV301" s="15" t="s">
        <v>152</v>
      </c>
      <c r="AW301" s="15" t="s">
        <v>33</v>
      </c>
      <c r="AX301" s="15" t="s">
        <v>86</v>
      </c>
      <c r="AY301" s="232" t="s">
        <v>144</v>
      </c>
    </row>
    <row r="302" spans="1:65" s="2" customFormat="1" ht="37.9" customHeight="1">
      <c r="A302" s="35"/>
      <c r="B302" s="36"/>
      <c r="C302" s="187" t="s">
        <v>373</v>
      </c>
      <c r="D302" s="187" t="s">
        <v>147</v>
      </c>
      <c r="E302" s="188" t="s">
        <v>374</v>
      </c>
      <c r="F302" s="189" t="s">
        <v>375</v>
      </c>
      <c r="G302" s="190" t="s">
        <v>166</v>
      </c>
      <c r="H302" s="191">
        <v>2.6</v>
      </c>
      <c r="I302" s="192"/>
      <c r="J302" s="193">
        <f>ROUND(I302*H302,2)</f>
        <v>0</v>
      </c>
      <c r="K302" s="189" t="s">
        <v>151</v>
      </c>
      <c r="L302" s="40"/>
      <c r="M302" s="194" t="s">
        <v>1</v>
      </c>
      <c r="N302" s="195" t="s">
        <v>43</v>
      </c>
      <c r="O302" s="72"/>
      <c r="P302" s="196">
        <f>O302*H302</f>
        <v>0</v>
      </c>
      <c r="Q302" s="196">
        <v>0</v>
      </c>
      <c r="R302" s="196">
        <f>Q302*H302</f>
        <v>0</v>
      </c>
      <c r="S302" s="196">
        <v>0</v>
      </c>
      <c r="T302" s="197">
        <f>S302*H302</f>
        <v>0</v>
      </c>
      <c r="U302" s="35"/>
      <c r="V302" s="35"/>
      <c r="W302" s="35"/>
      <c r="X302" s="35"/>
      <c r="Y302" s="35"/>
      <c r="Z302" s="35"/>
      <c r="AA302" s="35"/>
      <c r="AB302" s="35"/>
      <c r="AC302" s="35"/>
      <c r="AD302" s="35"/>
      <c r="AE302" s="35"/>
      <c r="AR302" s="198" t="s">
        <v>244</v>
      </c>
      <c r="AT302" s="198" t="s">
        <v>147</v>
      </c>
      <c r="AU302" s="198" t="s">
        <v>88</v>
      </c>
      <c r="AY302" s="18" t="s">
        <v>144</v>
      </c>
      <c r="BE302" s="199">
        <f>IF(N302="základní",J302,0)</f>
        <v>0</v>
      </c>
      <c r="BF302" s="199">
        <f>IF(N302="snížená",J302,0)</f>
        <v>0</v>
      </c>
      <c r="BG302" s="199">
        <f>IF(N302="zákl. přenesená",J302,0)</f>
        <v>0</v>
      </c>
      <c r="BH302" s="199">
        <f>IF(N302="sníž. přenesená",J302,0)</f>
        <v>0</v>
      </c>
      <c r="BI302" s="199">
        <f>IF(N302="nulová",J302,0)</f>
        <v>0</v>
      </c>
      <c r="BJ302" s="18" t="s">
        <v>86</v>
      </c>
      <c r="BK302" s="199">
        <f>ROUND(I302*H302,2)</f>
        <v>0</v>
      </c>
      <c r="BL302" s="18" t="s">
        <v>244</v>
      </c>
      <c r="BM302" s="198" t="s">
        <v>376</v>
      </c>
    </row>
    <row r="303" spans="1:65" s="13" customFormat="1" ht="11.25">
      <c r="B303" s="200"/>
      <c r="C303" s="201"/>
      <c r="D303" s="202" t="s">
        <v>154</v>
      </c>
      <c r="E303" s="203" t="s">
        <v>1</v>
      </c>
      <c r="F303" s="204" t="s">
        <v>377</v>
      </c>
      <c r="G303" s="201"/>
      <c r="H303" s="203" t="s">
        <v>1</v>
      </c>
      <c r="I303" s="205"/>
      <c r="J303" s="201"/>
      <c r="K303" s="201"/>
      <c r="L303" s="206"/>
      <c r="M303" s="207"/>
      <c r="N303" s="208"/>
      <c r="O303" s="208"/>
      <c r="P303" s="208"/>
      <c r="Q303" s="208"/>
      <c r="R303" s="208"/>
      <c r="S303" s="208"/>
      <c r="T303" s="209"/>
      <c r="AT303" s="210" t="s">
        <v>154</v>
      </c>
      <c r="AU303" s="210" t="s">
        <v>88</v>
      </c>
      <c r="AV303" s="13" t="s">
        <v>86</v>
      </c>
      <c r="AW303" s="13" t="s">
        <v>33</v>
      </c>
      <c r="AX303" s="13" t="s">
        <v>78</v>
      </c>
      <c r="AY303" s="210" t="s">
        <v>144</v>
      </c>
    </row>
    <row r="304" spans="1:65" s="14" customFormat="1" ht="11.25">
      <c r="B304" s="211"/>
      <c r="C304" s="212"/>
      <c r="D304" s="202" t="s">
        <v>154</v>
      </c>
      <c r="E304" s="213" t="s">
        <v>1</v>
      </c>
      <c r="F304" s="214" t="s">
        <v>378</v>
      </c>
      <c r="G304" s="212"/>
      <c r="H304" s="215">
        <v>0.5</v>
      </c>
      <c r="I304" s="216"/>
      <c r="J304" s="212"/>
      <c r="K304" s="212"/>
      <c r="L304" s="217"/>
      <c r="M304" s="218"/>
      <c r="N304" s="219"/>
      <c r="O304" s="219"/>
      <c r="P304" s="219"/>
      <c r="Q304" s="219"/>
      <c r="R304" s="219"/>
      <c r="S304" s="219"/>
      <c r="T304" s="220"/>
      <c r="AT304" s="221" t="s">
        <v>154</v>
      </c>
      <c r="AU304" s="221" t="s">
        <v>88</v>
      </c>
      <c r="AV304" s="14" t="s">
        <v>88</v>
      </c>
      <c r="AW304" s="14" t="s">
        <v>33</v>
      </c>
      <c r="AX304" s="14" t="s">
        <v>78</v>
      </c>
      <c r="AY304" s="221" t="s">
        <v>144</v>
      </c>
    </row>
    <row r="305" spans="1:65" s="13" customFormat="1" ht="11.25">
      <c r="B305" s="200"/>
      <c r="C305" s="201"/>
      <c r="D305" s="202" t="s">
        <v>154</v>
      </c>
      <c r="E305" s="203" t="s">
        <v>1</v>
      </c>
      <c r="F305" s="204" t="s">
        <v>176</v>
      </c>
      <c r="G305" s="201"/>
      <c r="H305" s="203" t="s">
        <v>1</v>
      </c>
      <c r="I305" s="205"/>
      <c r="J305" s="201"/>
      <c r="K305" s="201"/>
      <c r="L305" s="206"/>
      <c r="M305" s="207"/>
      <c r="N305" s="208"/>
      <c r="O305" s="208"/>
      <c r="P305" s="208"/>
      <c r="Q305" s="208"/>
      <c r="R305" s="208"/>
      <c r="S305" s="208"/>
      <c r="T305" s="209"/>
      <c r="AT305" s="210" t="s">
        <v>154</v>
      </c>
      <c r="AU305" s="210" t="s">
        <v>88</v>
      </c>
      <c r="AV305" s="13" t="s">
        <v>86</v>
      </c>
      <c r="AW305" s="13" t="s">
        <v>33</v>
      </c>
      <c r="AX305" s="13" t="s">
        <v>78</v>
      </c>
      <c r="AY305" s="210" t="s">
        <v>144</v>
      </c>
    </row>
    <row r="306" spans="1:65" s="14" customFormat="1" ht="11.25">
      <c r="B306" s="211"/>
      <c r="C306" s="212"/>
      <c r="D306" s="202" t="s">
        <v>154</v>
      </c>
      <c r="E306" s="213" t="s">
        <v>1</v>
      </c>
      <c r="F306" s="214" t="s">
        <v>379</v>
      </c>
      <c r="G306" s="212"/>
      <c r="H306" s="215">
        <v>2.1</v>
      </c>
      <c r="I306" s="216"/>
      <c r="J306" s="212"/>
      <c r="K306" s="212"/>
      <c r="L306" s="217"/>
      <c r="M306" s="218"/>
      <c r="N306" s="219"/>
      <c r="O306" s="219"/>
      <c r="P306" s="219"/>
      <c r="Q306" s="219"/>
      <c r="R306" s="219"/>
      <c r="S306" s="219"/>
      <c r="T306" s="220"/>
      <c r="AT306" s="221" t="s">
        <v>154</v>
      </c>
      <c r="AU306" s="221" t="s">
        <v>88</v>
      </c>
      <c r="AV306" s="14" t="s">
        <v>88</v>
      </c>
      <c r="AW306" s="14" t="s">
        <v>33</v>
      </c>
      <c r="AX306" s="14" t="s">
        <v>78</v>
      </c>
      <c r="AY306" s="221" t="s">
        <v>144</v>
      </c>
    </row>
    <row r="307" spans="1:65" s="15" customFormat="1" ht="11.25">
      <c r="B307" s="222"/>
      <c r="C307" s="223"/>
      <c r="D307" s="202" t="s">
        <v>154</v>
      </c>
      <c r="E307" s="224" t="s">
        <v>1</v>
      </c>
      <c r="F307" s="225" t="s">
        <v>157</v>
      </c>
      <c r="G307" s="223"/>
      <c r="H307" s="226">
        <v>2.6</v>
      </c>
      <c r="I307" s="227"/>
      <c r="J307" s="223"/>
      <c r="K307" s="223"/>
      <c r="L307" s="228"/>
      <c r="M307" s="229"/>
      <c r="N307" s="230"/>
      <c r="O307" s="230"/>
      <c r="P307" s="230"/>
      <c r="Q307" s="230"/>
      <c r="R307" s="230"/>
      <c r="S307" s="230"/>
      <c r="T307" s="231"/>
      <c r="AT307" s="232" t="s">
        <v>154</v>
      </c>
      <c r="AU307" s="232" t="s">
        <v>88</v>
      </c>
      <c r="AV307" s="15" t="s">
        <v>152</v>
      </c>
      <c r="AW307" s="15" t="s">
        <v>33</v>
      </c>
      <c r="AX307" s="15" t="s">
        <v>86</v>
      </c>
      <c r="AY307" s="232" t="s">
        <v>144</v>
      </c>
    </row>
    <row r="308" spans="1:65" s="2" customFormat="1" ht="24.2" customHeight="1">
      <c r="A308" s="35"/>
      <c r="B308" s="36"/>
      <c r="C308" s="233" t="s">
        <v>380</v>
      </c>
      <c r="D308" s="233" t="s">
        <v>158</v>
      </c>
      <c r="E308" s="234" t="s">
        <v>381</v>
      </c>
      <c r="F308" s="235" t="s">
        <v>382</v>
      </c>
      <c r="G308" s="236" t="s">
        <v>166</v>
      </c>
      <c r="H308" s="237">
        <v>2.7829999999999999</v>
      </c>
      <c r="I308" s="238"/>
      <c r="J308" s="239">
        <f>ROUND(I308*H308,2)</f>
        <v>0</v>
      </c>
      <c r="K308" s="235" t="s">
        <v>151</v>
      </c>
      <c r="L308" s="240"/>
      <c r="M308" s="241" t="s">
        <v>1</v>
      </c>
      <c r="N308" s="242" t="s">
        <v>43</v>
      </c>
      <c r="O308" s="72"/>
      <c r="P308" s="196">
        <f>O308*H308</f>
        <v>0</v>
      </c>
      <c r="Q308" s="196">
        <v>0</v>
      </c>
      <c r="R308" s="196">
        <f>Q308*H308</f>
        <v>0</v>
      </c>
      <c r="S308" s="196">
        <v>0</v>
      </c>
      <c r="T308" s="197">
        <f>S308*H308</f>
        <v>0</v>
      </c>
      <c r="U308" s="35"/>
      <c r="V308" s="35"/>
      <c r="W308" s="35"/>
      <c r="X308" s="35"/>
      <c r="Y308" s="35"/>
      <c r="Z308" s="35"/>
      <c r="AA308" s="35"/>
      <c r="AB308" s="35"/>
      <c r="AC308" s="35"/>
      <c r="AD308" s="35"/>
      <c r="AE308" s="35"/>
      <c r="AR308" s="198" t="s">
        <v>330</v>
      </c>
      <c r="AT308" s="198" t="s">
        <v>158</v>
      </c>
      <c r="AU308" s="198" t="s">
        <v>88</v>
      </c>
      <c r="AY308" s="18" t="s">
        <v>144</v>
      </c>
      <c r="BE308" s="199">
        <f>IF(N308="základní",J308,0)</f>
        <v>0</v>
      </c>
      <c r="BF308" s="199">
        <f>IF(N308="snížená",J308,0)</f>
        <v>0</v>
      </c>
      <c r="BG308" s="199">
        <f>IF(N308="zákl. přenesená",J308,0)</f>
        <v>0</v>
      </c>
      <c r="BH308" s="199">
        <f>IF(N308="sníž. přenesená",J308,0)</f>
        <v>0</v>
      </c>
      <c r="BI308" s="199">
        <f>IF(N308="nulová",J308,0)</f>
        <v>0</v>
      </c>
      <c r="BJ308" s="18" t="s">
        <v>86</v>
      </c>
      <c r="BK308" s="199">
        <f>ROUND(I308*H308,2)</f>
        <v>0</v>
      </c>
      <c r="BL308" s="18" t="s">
        <v>244</v>
      </c>
      <c r="BM308" s="198" t="s">
        <v>383</v>
      </c>
    </row>
    <row r="309" spans="1:65" s="13" customFormat="1" ht="11.25">
      <c r="B309" s="200"/>
      <c r="C309" s="201"/>
      <c r="D309" s="202" t="s">
        <v>154</v>
      </c>
      <c r="E309" s="203" t="s">
        <v>1</v>
      </c>
      <c r="F309" s="204" t="s">
        <v>377</v>
      </c>
      <c r="G309" s="201"/>
      <c r="H309" s="203" t="s">
        <v>1</v>
      </c>
      <c r="I309" s="205"/>
      <c r="J309" s="201"/>
      <c r="K309" s="201"/>
      <c r="L309" s="206"/>
      <c r="M309" s="207"/>
      <c r="N309" s="208"/>
      <c r="O309" s="208"/>
      <c r="P309" s="208"/>
      <c r="Q309" s="208"/>
      <c r="R309" s="208"/>
      <c r="S309" s="208"/>
      <c r="T309" s="209"/>
      <c r="AT309" s="210" t="s">
        <v>154</v>
      </c>
      <c r="AU309" s="210" t="s">
        <v>88</v>
      </c>
      <c r="AV309" s="13" t="s">
        <v>86</v>
      </c>
      <c r="AW309" s="13" t="s">
        <v>33</v>
      </c>
      <c r="AX309" s="13" t="s">
        <v>78</v>
      </c>
      <c r="AY309" s="210" t="s">
        <v>144</v>
      </c>
    </row>
    <row r="310" spans="1:65" s="14" customFormat="1" ht="11.25">
      <c r="B310" s="211"/>
      <c r="C310" s="212"/>
      <c r="D310" s="202" t="s">
        <v>154</v>
      </c>
      <c r="E310" s="213" t="s">
        <v>1</v>
      </c>
      <c r="F310" s="214" t="s">
        <v>384</v>
      </c>
      <c r="G310" s="212"/>
      <c r="H310" s="215">
        <v>0.55000000000000004</v>
      </c>
      <c r="I310" s="216"/>
      <c r="J310" s="212"/>
      <c r="K310" s="212"/>
      <c r="L310" s="217"/>
      <c r="M310" s="218"/>
      <c r="N310" s="219"/>
      <c r="O310" s="219"/>
      <c r="P310" s="219"/>
      <c r="Q310" s="219"/>
      <c r="R310" s="219"/>
      <c r="S310" s="219"/>
      <c r="T310" s="220"/>
      <c r="AT310" s="221" t="s">
        <v>154</v>
      </c>
      <c r="AU310" s="221" t="s">
        <v>88</v>
      </c>
      <c r="AV310" s="14" t="s">
        <v>88</v>
      </c>
      <c r="AW310" s="14" t="s">
        <v>33</v>
      </c>
      <c r="AX310" s="14" t="s">
        <v>78</v>
      </c>
      <c r="AY310" s="221" t="s">
        <v>144</v>
      </c>
    </row>
    <row r="311" spans="1:65" s="13" customFormat="1" ht="11.25">
      <c r="B311" s="200"/>
      <c r="C311" s="201"/>
      <c r="D311" s="202" t="s">
        <v>154</v>
      </c>
      <c r="E311" s="203" t="s">
        <v>1</v>
      </c>
      <c r="F311" s="204" t="s">
        <v>176</v>
      </c>
      <c r="G311" s="201"/>
      <c r="H311" s="203" t="s">
        <v>1</v>
      </c>
      <c r="I311" s="205"/>
      <c r="J311" s="201"/>
      <c r="K311" s="201"/>
      <c r="L311" s="206"/>
      <c r="M311" s="207"/>
      <c r="N311" s="208"/>
      <c r="O311" s="208"/>
      <c r="P311" s="208"/>
      <c r="Q311" s="208"/>
      <c r="R311" s="208"/>
      <c r="S311" s="208"/>
      <c r="T311" s="209"/>
      <c r="AT311" s="210" t="s">
        <v>154</v>
      </c>
      <c r="AU311" s="210" t="s">
        <v>88</v>
      </c>
      <c r="AV311" s="13" t="s">
        <v>86</v>
      </c>
      <c r="AW311" s="13" t="s">
        <v>33</v>
      </c>
      <c r="AX311" s="13" t="s">
        <v>78</v>
      </c>
      <c r="AY311" s="210" t="s">
        <v>144</v>
      </c>
    </row>
    <row r="312" spans="1:65" s="14" customFormat="1" ht="11.25">
      <c r="B312" s="211"/>
      <c r="C312" s="212"/>
      <c r="D312" s="202" t="s">
        <v>154</v>
      </c>
      <c r="E312" s="213" t="s">
        <v>1</v>
      </c>
      <c r="F312" s="214" t="s">
        <v>379</v>
      </c>
      <c r="G312" s="212"/>
      <c r="H312" s="215">
        <v>2.1</v>
      </c>
      <c r="I312" s="216"/>
      <c r="J312" s="212"/>
      <c r="K312" s="212"/>
      <c r="L312" s="217"/>
      <c r="M312" s="218"/>
      <c r="N312" s="219"/>
      <c r="O312" s="219"/>
      <c r="P312" s="219"/>
      <c r="Q312" s="219"/>
      <c r="R312" s="219"/>
      <c r="S312" s="219"/>
      <c r="T312" s="220"/>
      <c r="AT312" s="221" t="s">
        <v>154</v>
      </c>
      <c r="AU312" s="221" t="s">
        <v>88</v>
      </c>
      <c r="AV312" s="14" t="s">
        <v>88</v>
      </c>
      <c r="AW312" s="14" t="s">
        <v>33</v>
      </c>
      <c r="AX312" s="14" t="s">
        <v>78</v>
      </c>
      <c r="AY312" s="221" t="s">
        <v>144</v>
      </c>
    </row>
    <row r="313" spans="1:65" s="15" customFormat="1" ht="11.25">
      <c r="B313" s="222"/>
      <c r="C313" s="223"/>
      <c r="D313" s="202" t="s">
        <v>154</v>
      </c>
      <c r="E313" s="224" t="s">
        <v>1</v>
      </c>
      <c r="F313" s="225" t="s">
        <v>157</v>
      </c>
      <c r="G313" s="223"/>
      <c r="H313" s="226">
        <v>2.6500000000000004</v>
      </c>
      <c r="I313" s="227"/>
      <c r="J313" s="223"/>
      <c r="K313" s="223"/>
      <c r="L313" s="228"/>
      <c r="M313" s="229"/>
      <c r="N313" s="230"/>
      <c r="O313" s="230"/>
      <c r="P313" s="230"/>
      <c r="Q313" s="230"/>
      <c r="R313" s="230"/>
      <c r="S313" s="230"/>
      <c r="T313" s="231"/>
      <c r="AT313" s="232" t="s">
        <v>154</v>
      </c>
      <c r="AU313" s="232" t="s">
        <v>88</v>
      </c>
      <c r="AV313" s="15" t="s">
        <v>152</v>
      </c>
      <c r="AW313" s="15" t="s">
        <v>33</v>
      </c>
      <c r="AX313" s="15" t="s">
        <v>78</v>
      </c>
      <c r="AY313" s="232" t="s">
        <v>144</v>
      </c>
    </row>
    <row r="314" spans="1:65" s="14" customFormat="1" ht="11.25">
      <c r="B314" s="211"/>
      <c r="C314" s="212"/>
      <c r="D314" s="202" t="s">
        <v>154</v>
      </c>
      <c r="E314" s="213" t="s">
        <v>1</v>
      </c>
      <c r="F314" s="214" t="s">
        <v>385</v>
      </c>
      <c r="G314" s="212"/>
      <c r="H314" s="215">
        <v>2.7829999999999999</v>
      </c>
      <c r="I314" s="216"/>
      <c r="J314" s="212"/>
      <c r="K314" s="212"/>
      <c r="L314" s="217"/>
      <c r="M314" s="218"/>
      <c r="N314" s="219"/>
      <c r="O314" s="219"/>
      <c r="P314" s="219"/>
      <c r="Q314" s="219"/>
      <c r="R314" s="219"/>
      <c r="S314" s="219"/>
      <c r="T314" s="220"/>
      <c r="AT314" s="221" t="s">
        <v>154</v>
      </c>
      <c r="AU314" s="221" t="s">
        <v>88</v>
      </c>
      <c r="AV314" s="14" t="s">
        <v>88</v>
      </c>
      <c r="AW314" s="14" t="s">
        <v>33</v>
      </c>
      <c r="AX314" s="14" t="s">
        <v>78</v>
      </c>
      <c r="AY314" s="221" t="s">
        <v>144</v>
      </c>
    </row>
    <row r="315" spans="1:65" s="15" customFormat="1" ht="11.25">
      <c r="B315" s="222"/>
      <c r="C315" s="223"/>
      <c r="D315" s="202" t="s">
        <v>154</v>
      </c>
      <c r="E315" s="224" t="s">
        <v>1</v>
      </c>
      <c r="F315" s="225" t="s">
        <v>157</v>
      </c>
      <c r="G315" s="223"/>
      <c r="H315" s="226">
        <v>2.7829999999999999</v>
      </c>
      <c r="I315" s="227"/>
      <c r="J315" s="223"/>
      <c r="K315" s="223"/>
      <c r="L315" s="228"/>
      <c r="M315" s="229"/>
      <c r="N315" s="230"/>
      <c r="O315" s="230"/>
      <c r="P315" s="230"/>
      <c r="Q315" s="230"/>
      <c r="R315" s="230"/>
      <c r="S315" s="230"/>
      <c r="T315" s="231"/>
      <c r="AT315" s="232" t="s">
        <v>154</v>
      </c>
      <c r="AU315" s="232" t="s">
        <v>88</v>
      </c>
      <c r="AV315" s="15" t="s">
        <v>152</v>
      </c>
      <c r="AW315" s="15" t="s">
        <v>33</v>
      </c>
      <c r="AX315" s="15" t="s">
        <v>86</v>
      </c>
      <c r="AY315" s="232" t="s">
        <v>144</v>
      </c>
    </row>
    <row r="316" spans="1:65" s="2" customFormat="1" ht="24.2" customHeight="1">
      <c r="A316" s="35"/>
      <c r="B316" s="36"/>
      <c r="C316" s="187" t="s">
        <v>386</v>
      </c>
      <c r="D316" s="187" t="s">
        <v>147</v>
      </c>
      <c r="E316" s="188" t="s">
        <v>387</v>
      </c>
      <c r="F316" s="189" t="s">
        <v>388</v>
      </c>
      <c r="G316" s="190" t="s">
        <v>166</v>
      </c>
      <c r="H316" s="191">
        <v>23.8</v>
      </c>
      <c r="I316" s="192"/>
      <c r="J316" s="193">
        <f>ROUND(I316*H316,2)</f>
        <v>0</v>
      </c>
      <c r="K316" s="189" t="s">
        <v>151</v>
      </c>
      <c r="L316" s="40"/>
      <c r="M316" s="194" t="s">
        <v>1</v>
      </c>
      <c r="N316" s="195" t="s">
        <v>43</v>
      </c>
      <c r="O316" s="72"/>
      <c r="P316" s="196">
        <f>O316*H316</f>
        <v>0</v>
      </c>
      <c r="Q316" s="196">
        <v>0</v>
      </c>
      <c r="R316" s="196">
        <f>Q316*H316</f>
        <v>0</v>
      </c>
      <c r="S316" s="196">
        <v>0</v>
      </c>
      <c r="T316" s="197">
        <f>S316*H316</f>
        <v>0</v>
      </c>
      <c r="U316" s="35"/>
      <c r="V316" s="35"/>
      <c r="W316" s="35"/>
      <c r="X316" s="35"/>
      <c r="Y316" s="35"/>
      <c r="Z316" s="35"/>
      <c r="AA316" s="35"/>
      <c r="AB316" s="35"/>
      <c r="AC316" s="35"/>
      <c r="AD316" s="35"/>
      <c r="AE316" s="35"/>
      <c r="AR316" s="198" t="s">
        <v>244</v>
      </c>
      <c r="AT316" s="198" t="s">
        <v>147</v>
      </c>
      <c r="AU316" s="198" t="s">
        <v>88</v>
      </c>
      <c r="AY316" s="18" t="s">
        <v>144</v>
      </c>
      <c r="BE316" s="199">
        <f>IF(N316="základní",J316,0)</f>
        <v>0</v>
      </c>
      <c r="BF316" s="199">
        <f>IF(N316="snížená",J316,0)</f>
        <v>0</v>
      </c>
      <c r="BG316" s="199">
        <f>IF(N316="zákl. přenesená",J316,0)</f>
        <v>0</v>
      </c>
      <c r="BH316" s="199">
        <f>IF(N316="sníž. přenesená",J316,0)</f>
        <v>0</v>
      </c>
      <c r="BI316" s="199">
        <f>IF(N316="nulová",J316,0)</f>
        <v>0</v>
      </c>
      <c r="BJ316" s="18" t="s">
        <v>86</v>
      </c>
      <c r="BK316" s="199">
        <f>ROUND(I316*H316,2)</f>
        <v>0</v>
      </c>
      <c r="BL316" s="18" t="s">
        <v>244</v>
      </c>
      <c r="BM316" s="198" t="s">
        <v>389</v>
      </c>
    </row>
    <row r="317" spans="1:65" s="13" customFormat="1" ht="11.25">
      <c r="B317" s="200"/>
      <c r="C317" s="201"/>
      <c r="D317" s="202" t="s">
        <v>154</v>
      </c>
      <c r="E317" s="203" t="s">
        <v>1</v>
      </c>
      <c r="F317" s="204" t="s">
        <v>222</v>
      </c>
      <c r="G317" s="201"/>
      <c r="H317" s="203" t="s">
        <v>1</v>
      </c>
      <c r="I317" s="205"/>
      <c r="J317" s="201"/>
      <c r="K317" s="201"/>
      <c r="L317" s="206"/>
      <c r="M317" s="207"/>
      <c r="N317" s="208"/>
      <c r="O317" s="208"/>
      <c r="P317" s="208"/>
      <c r="Q317" s="208"/>
      <c r="R317" s="208"/>
      <c r="S317" s="208"/>
      <c r="T317" s="209"/>
      <c r="AT317" s="210" t="s">
        <v>154</v>
      </c>
      <c r="AU317" s="210" t="s">
        <v>88</v>
      </c>
      <c r="AV317" s="13" t="s">
        <v>86</v>
      </c>
      <c r="AW317" s="13" t="s">
        <v>33</v>
      </c>
      <c r="AX317" s="13" t="s">
        <v>78</v>
      </c>
      <c r="AY317" s="210" t="s">
        <v>144</v>
      </c>
    </row>
    <row r="318" spans="1:65" s="14" customFormat="1" ht="11.25">
      <c r="B318" s="211"/>
      <c r="C318" s="212"/>
      <c r="D318" s="202" t="s">
        <v>154</v>
      </c>
      <c r="E318" s="213" t="s">
        <v>1</v>
      </c>
      <c r="F318" s="214" t="s">
        <v>390</v>
      </c>
      <c r="G318" s="212"/>
      <c r="H318" s="215">
        <v>17.899999999999999</v>
      </c>
      <c r="I318" s="216"/>
      <c r="J318" s="212"/>
      <c r="K318" s="212"/>
      <c r="L318" s="217"/>
      <c r="M318" s="218"/>
      <c r="N318" s="219"/>
      <c r="O318" s="219"/>
      <c r="P318" s="219"/>
      <c r="Q318" s="219"/>
      <c r="R318" s="219"/>
      <c r="S318" s="219"/>
      <c r="T318" s="220"/>
      <c r="AT318" s="221" t="s">
        <v>154</v>
      </c>
      <c r="AU318" s="221" t="s">
        <v>88</v>
      </c>
      <c r="AV318" s="14" t="s">
        <v>88</v>
      </c>
      <c r="AW318" s="14" t="s">
        <v>33</v>
      </c>
      <c r="AX318" s="14" t="s">
        <v>78</v>
      </c>
      <c r="AY318" s="221" t="s">
        <v>144</v>
      </c>
    </row>
    <row r="319" spans="1:65" s="13" customFormat="1" ht="11.25">
      <c r="B319" s="200"/>
      <c r="C319" s="201"/>
      <c r="D319" s="202" t="s">
        <v>154</v>
      </c>
      <c r="E319" s="203" t="s">
        <v>1</v>
      </c>
      <c r="F319" s="204" t="s">
        <v>356</v>
      </c>
      <c r="G319" s="201"/>
      <c r="H319" s="203" t="s">
        <v>1</v>
      </c>
      <c r="I319" s="205"/>
      <c r="J319" s="201"/>
      <c r="K319" s="201"/>
      <c r="L319" s="206"/>
      <c r="M319" s="207"/>
      <c r="N319" s="208"/>
      <c r="O319" s="208"/>
      <c r="P319" s="208"/>
      <c r="Q319" s="208"/>
      <c r="R319" s="208"/>
      <c r="S319" s="208"/>
      <c r="T319" s="209"/>
      <c r="AT319" s="210" t="s">
        <v>154</v>
      </c>
      <c r="AU319" s="210" t="s">
        <v>88</v>
      </c>
      <c r="AV319" s="13" t="s">
        <v>86</v>
      </c>
      <c r="AW319" s="13" t="s">
        <v>33</v>
      </c>
      <c r="AX319" s="13" t="s">
        <v>78</v>
      </c>
      <c r="AY319" s="210" t="s">
        <v>144</v>
      </c>
    </row>
    <row r="320" spans="1:65" s="14" customFormat="1" ht="11.25">
      <c r="B320" s="211"/>
      <c r="C320" s="212"/>
      <c r="D320" s="202" t="s">
        <v>154</v>
      </c>
      <c r="E320" s="213" t="s">
        <v>1</v>
      </c>
      <c r="F320" s="214" t="s">
        <v>391</v>
      </c>
      <c r="G320" s="212"/>
      <c r="H320" s="215">
        <v>5.9</v>
      </c>
      <c r="I320" s="216"/>
      <c r="J320" s="212"/>
      <c r="K320" s="212"/>
      <c r="L320" s="217"/>
      <c r="M320" s="218"/>
      <c r="N320" s="219"/>
      <c r="O320" s="219"/>
      <c r="P320" s="219"/>
      <c r="Q320" s="219"/>
      <c r="R320" s="219"/>
      <c r="S320" s="219"/>
      <c r="T320" s="220"/>
      <c r="AT320" s="221" t="s">
        <v>154</v>
      </c>
      <c r="AU320" s="221" t="s">
        <v>88</v>
      </c>
      <c r="AV320" s="14" t="s">
        <v>88</v>
      </c>
      <c r="AW320" s="14" t="s">
        <v>33</v>
      </c>
      <c r="AX320" s="14" t="s">
        <v>78</v>
      </c>
      <c r="AY320" s="221" t="s">
        <v>144</v>
      </c>
    </row>
    <row r="321" spans="1:65" s="15" customFormat="1" ht="11.25">
      <c r="B321" s="222"/>
      <c r="C321" s="223"/>
      <c r="D321" s="202" t="s">
        <v>154</v>
      </c>
      <c r="E321" s="224" t="s">
        <v>1</v>
      </c>
      <c r="F321" s="225" t="s">
        <v>157</v>
      </c>
      <c r="G321" s="223"/>
      <c r="H321" s="226">
        <v>23.799999999999997</v>
      </c>
      <c r="I321" s="227"/>
      <c r="J321" s="223"/>
      <c r="K321" s="223"/>
      <c r="L321" s="228"/>
      <c r="M321" s="229"/>
      <c r="N321" s="230"/>
      <c r="O321" s="230"/>
      <c r="P321" s="230"/>
      <c r="Q321" s="230"/>
      <c r="R321" s="230"/>
      <c r="S321" s="230"/>
      <c r="T321" s="231"/>
      <c r="AT321" s="232" t="s">
        <v>154</v>
      </c>
      <c r="AU321" s="232" t="s">
        <v>88</v>
      </c>
      <c r="AV321" s="15" t="s">
        <v>152</v>
      </c>
      <c r="AW321" s="15" t="s">
        <v>33</v>
      </c>
      <c r="AX321" s="15" t="s">
        <v>86</v>
      </c>
      <c r="AY321" s="232" t="s">
        <v>144</v>
      </c>
    </row>
    <row r="322" spans="1:65" s="12" customFormat="1" ht="22.9" customHeight="1">
      <c r="B322" s="171"/>
      <c r="C322" s="172"/>
      <c r="D322" s="173" t="s">
        <v>77</v>
      </c>
      <c r="E322" s="185" t="s">
        <v>392</v>
      </c>
      <c r="F322" s="185" t="s">
        <v>393</v>
      </c>
      <c r="G322" s="172"/>
      <c r="H322" s="172"/>
      <c r="I322" s="175"/>
      <c r="J322" s="186">
        <f>BK322</f>
        <v>0</v>
      </c>
      <c r="K322" s="172"/>
      <c r="L322" s="177"/>
      <c r="M322" s="178"/>
      <c r="N322" s="179"/>
      <c r="O322" s="179"/>
      <c r="P322" s="180">
        <f>SUM(P323:P342)</f>
        <v>0</v>
      </c>
      <c r="Q322" s="179"/>
      <c r="R322" s="180">
        <f>SUM(R323:R342)</f>
        <v>0</v>
      </c>
      <c r="S322" s="179"/>
      <c r="T322" s="181">
        <f>SUM(T323:T342)</f>
        <v>0</v>
      </c>
      <c r="AR322" s="182" t="s">
        <v>88</v>
      </c>
      <c r="AT322" s="183" t="s">
        <v>77</v>
      </c>
      <c r="AU322" s="183" t="s">
        <v>86</v>
      </c>
      <c r="AY322" s="182" t="s">
        <v>144</v>
      </c>
      <c r="BK322" s="184">
        <f>SUM(BK323:BK342)</f>
        <v>0</v>
      </c>
    </row>
    <row r="323" spans="1:65" s="2" customFormat="1" ht="37.9" customHeight="1">
      <c r="A323" s="35"/>
      <c r="B323" s="36"/>
      <c r="C323" s="187" t="s">
        <v>394</v>
      </c>
      <c r="D323" s="187" t="s">
        <v>147</v>
      </c>
      <c r="E323" s="188" t="s">
        <v>395</v>
      </c>
      <c r="F323" s="189" t="s">
        <v>396</v>
      </c>
      <c r="G323" s="190" t="s">
        <v>234</v>
      </c>
      <c r="H323" s="191">
        <v>1</v>
      </c>
      <c r="I323" s="192"/>
      <c r="J323" s="193">
        <f>ROUND(I323*H323,2)</f>
        <v>0</v>
      </c>
      <c r="K323" s="189" t="s">
        <v>151</v>
      </c>
      <c r="L323" s="40"/>
      <c r="M323" s="194" t="s">
        <v>1</v>
      </c>
      <c r="N323" s="195" t="s">
        <v>43</v>
      </c>
      <c r="O323" s="72"/>
      <c r="P323" s="196">
        <f>O323*H323</f>
        <v>0</v>
      </c>
      <c r="Q323" s="196">
        <v>0</v>
      </c>
      <c r="R323" s="196">
        <f>Q323*H323</f>
        <v>0</v>
      </c>
      <c r="S323" s="196">
        <v>0</v>
      </c>
      <c r="T323" s="197">
        <f>S323*H323</f>
        <v>0</v>
      </c>
      <c r="U323" s="35"/>
      <c r="V323" s="35"/>
      <c r="W323" s="35"/>
      <c r="X323" s="35"/>
      <c r="Y323" s="35"/>
      <c r="Z323" s="35"/>
      <c r="AA323" s="35"/>
      <c r="AB323" s="35"/>
      <c r="AC323" s="35"/>
      <c r="AD323" s="35"/>
      <c r="AE323" s="35"/>
      <c r="AR323" s="198" t="s">
        <v>244</v>
      </c>
      <c r="AT323" s="198" t="s">
        <v>147</v>
      </c>
      <c r="AU323" s="198" t="s">
        <v>88</v>
      </c>
      <c r="AY323" s="18" t="s">
        <v>144</v>
      </c>
      <c r="BE323" s="199">
        <f>IF(N323="základní",J323,0)</f>
        <v>0</v>
      </c>
      <c r="BF323" s="199">
        <f>IF(N323="snížená",J323,0)</f>
        <v>0</v>
      </c>
      <c r="BG323" s="199">
        <f>IF(N323="zákl. přenesená",J323,0)</f>
        <v>0</v>
      </c>
      <c r="BH323" s="199">
        <f>IF(N323="sníž. přenesená",J323,0)</f>
        <v>0</v>
      </c>
      <c r="BI323" s="199">
        <f>IF(N323="nulová",J323,0)</f>
        <v>0</v>
      </c>
      <c r="BJ323" s="18" t="s">
        <v>86</v>
      </c>
      <c r="BK323" s="199">
        <f>ROUND(I323*H323,2)</f>
        <v>0</v>
      </c>
      <c r="BL323" s="18" t="s">
        <v>244</v>
      </c>
      <c r="BM323" s="198" t="s">
        <v>397</v>
      </c>
    </row>
    <row r="324" spans="1:65" s="2" customFormat="1" ht="37.9" customHeight="1">
      <c r="A324" s="35"/>
      <c r="B324" s="36"/>
      <c r="C324" s="187" t="s">
        <v>398</v>
      </c>
      <c r="D324" s="187" t="s">
        <v>147</v>
      </c>
      <c r="E324" s="188" t="s">
        <v>399</v>
      </c>
      <c r="F324" s="189" t="s">
        <v>400</v>
      </c>
      <c r="G324" s="190" t="s">
        <v>234</v>
      </c>
      <c r="H324" s="191">
        <v>1</v>
      </c>
      <c r="I324" s="192"/>
      <c r="J324" s="193">
        <f>ROUND(I324*H324,2)</f>
        <v>0</v>
      </c>
      <c r="K324" s="189" t="s">
        <v>151</v>
      </c>
      <c r="L324" s="40"/>
      <c r="M324" s="194" t="s">
        <v>1</v>
      </c>
      <c r="N324" s="195" t="s">
        <v>43</v>
      </c>
      <c r="O324" s="72"/>
      <c r="P324" s="196">
        <f>O324*H324</f>
        <v>0</v>
      </c>
      <c r="Q324" s="196">
        <v>0</v>
      </c>
      <c r="R324" s="196">
        <f>Q324*H324</f>
        <v>0</v>
      </c>
      <c r="S324" s="196">
        <v>0</v>
      </c>
      <c r="T324" s="197">
        <f>S324*H324</f>
        <v>0</v>
      </c>
      <c r="U324" s="35"/>
      <c r="V324" s="35"/>
      <c r="W324" s="35"/>
      <c r="X324" s="35"/>
      <c r="Y324" s="35"/>
      <c r="Z324" s="35"/>
      <c r="AA324" s="35"/>
      <c r="AB324" s="35"/>
      <c r="AC324" s="35"/>
      <c r="AD324" s="35"/>
      <c r="AE324" s="35"/>
      <c r="AR324" s="198" t="s">
        <v>244</v>
      </c>
      <c r="AT324" s="198" t="s">
        <v>147</v>
      </c>
      <c r="AU324" s="198" t="s">
        <v>88</v>
      </c>
      <c r="AY324" s="18" t="s">
        <v>144</v>
      </c>
      <c r="BE324" s="199">
        <f>IF(N324="základní",J324,0)</f>
        <v>0</v>
      </c>
      <c r="BF324" s="199">
        <f>IF(N324="snížená",J324,0)</f>
        <v>0</v>
      </c>
      <c r="BG324" s="199">
        <f>IF(N324="zákl. přenesená",J324,0)</f>
        <v>0</v>
      </c>
      <c r="BH324" s="199">
        <f>IF(N324="sníž. přenesená",J324,0)</f>
        <v>0</v>
      </c>
      <c r="BI324" s="199">
        <f>IF(N324="nulová",J324,0)</f>
        <v>0</v>
      </c>
      <c r="BJ324" s="18" t="s">
        <v>86</v>
      </c>
      <c r="BK324" s="199">
        <f>ROUND(I324*H324,2)</f>
        <v>0</v>
      </c>
      <c r="BL324" s="18" t="s">
        <v>244</v>
      </c>
      <c r="BM324" s="198" t="s">
        <v>401</v>
      </c>
    </row>
    <row r="325" spans="1:65" s="2" customFormat="1" ht="24.2" customHeight="1">
      <c r="A325" s="35"/>
      <c r="B325" s="36"/>
      <c r="C325" s="233" t="s">
        <v>402</v>
      </c>
      <c r="D325" s="233" t="s">
        <v>158</v>
      </c>
      <c r="E325" s="234" t="s">
        <v>403</v>
      </c>
      <c r="F325" s="235" t="s">
        <v>404</v>
      </c>
      <c r="G325" s="236" t="s">
        <v>234</v>
      </c>
      <c r="H325" s="237">
        <v>1</v>
      </c>
      <c r="I325" s="238"/>
      <c r="J325" s="239">
        <f>ROUND(I325*H325,2)</f>
        <v>0</v>
      </c>
      <c r="K325" s="235" t="s">
        <v>151</v>
      </c>
      <c r="L325" s="240"/>
      <c r="M325" s="241" t="s">
        <v>1</v>
      </c>
      <c r="N325" s="242" t="s">
        <v>43</v>
      </c>
      <c r="O325" s="72"/>
      <c r="P325" s="196">
        <f>O325*H325</f>
        <v>0</v>
      </c>
      <c r="Q325" s="196">
        <v>0</v>
      </c>
      <c r="R325" s="196">
        <f>Q325*H325</f>
        <v>0</v>
      </c>
      <c r="S325" s="196">
        <v>0</v>
      </c>
      <c r="T325" s="197">
        <f>S325*H325</f>
        <v>0</v>
      </c>
      <c r="U325" s="35"/>
      <c r="V325" s="35"/>
      <c r="W325" s="35"/>
      <c r="X325" s="35"/>
      <c r="Y325" s="35"/>
      <c r="Z325" s="35"/>
      <c r="AA325" s="35"/>
      <c r="AB325" s="35"/>
      <c r="AC325" s="35"/>
      <c r="AD325" s="35"/>
      <c r="AE325" s="35"/>
      <c r="AR325" s="198" t="s">
        <v>330</v>
      </c>
      <c r="AT325" s="198" t="s">
        <v>158</v>
      </c>
      <c r="AU325" s="198" t="s">
        <v>88</v>
      </c>
      <c r="AY325" s="18" t="s">
        <v>144</v>
      </c>
      <c r="BE325" s="199">
        <f>IF(N325="základní",J325,0)</f>
        <v>0</v>
      </c>
      <c r="BF325" s="199">
        <f>IF(N325="snížená",J325,0)</f>
        <v>0</v>
      </c>
      <c r="BG325" s="199">
        <f>IF(N325="zákl. přenesená",J325,0)</f>
        <v>0</v>
      </c>
      <c r="BH325" s="199">
        <f>IF(N325="sníž. přenesená",J325,0)</f>
        <v>0</v>
      </c>
      <c r="BI325" s="199">
        <f>IF(N325="nulová",J325,0)</f>
        <v>0</v>
      </c>
      <c r="BJ325" s="18" t="s">
        <v>86</v>
      </c>
      <c r="BK325" s="199">
        <f>ROUND(I325*H325,2)</f>
        <v>0</v>
      </c>
      <c r="BL325" s="18" t="s">
        <v>244</v>
      </c>
      <c r="BM325" s="198" t="s">
        <v>405</v>
      </c>
    </row>
    <row r="326" spans="1:65" s="13" customFormat="1" ht="11.25">
      <c r="B326" s="200"/>
      <c r="C326" s="201"/>
      <c r="D326" s="202" t="s">
        <v>154</v>
      </c>
      <c r="E326" s="203" t="s">
        <v>1</v>
      </c>
      <c r="F326" s="204" t="s">
        <v>210</v>
      </c>
      <c r="G326" s="201"/>
      <c r="H326" s="203" t="s">
        <v>1</v>
      </c>
      <c r="I326" s="205"/>
      <c r="J326" s="201"/>
      <c r="K326" s="201"/>
      <c r="L326" s="206"/>
      <c r="M326" s="207"/>
      <c r="N326" s="208"/>
      <c r="O326" s="208"/>
      <c r="P326" s="208"/>
      <c r="Q326" s="208"/>
      <c r="R326" s="208"/>
      <c r="S326" s="208"/>
      <c r="T326" s="209"/>
      <c r="AT326" s="210" t="s">
        <v>154</v>
      </c>
      <c r="AU326" s="210" t="s">
        <v>88</v>
      </c>
      <c r="AV326" s="13" t="s">
        <v>86</v>
      </c>
      <c r="AW326" s="13" t="s">
        <v>33</v>
      </c>
      <c r="AX326" s="13" t="s">
        <v>78</v>
      </c>
      <c r="AY326" s="210" t="s">
        <v>144</v>
      </c>
    </row>
    <row r="327" spans="1:65" s="14" customFormat="1" ht="11.25">
      <c r="B327" s="211"/>
      <c r="C327" s="212"/>
      <c r="D327" s="202" t="s">
        <v>154</v>
      </c>
      <c r="E327" s="213" t="s">
        <v>1</v>
      </c>
      <c r="F327" s="214" t="s">
        <v>86</v>
      </c>
      <c r="G327" s="212"/>
      <c r="H327" s="215">
        <v>1</v>
      </c>
      <c r="I327" s="216"/>
      <c r="J327" s="212"/>
      <c r="K327" s="212"/>
      <c r="L327" s="217"/>
      <c r="M327" s="218"/>
      <c r="N327" s="219"/>
      <c r="O327" s="219"/>
      <c r="P327" s="219"/>
      <c r="Q327" s="219"/>
      <c r="R327" s="219"/>
      <c r="S327" s="219"/>
      <c r="T327" s="220"/>
      <c r="AT327" s="221" t="s">
        <v>154</v>
      </c>
      <c r="AU327" s="221" t="s">
        <v>88</v>
      </c>
      <c r="AV327" s="14" t="s">
        <v>88</v>
      </c>
      <c r="AW327" s="14" t="s">
        <v>33</v>
      </c>
      <c r="AX327" s="14" t="s">
        <v>78</v>
      </c>
      <c r="AY327" s="221" t="s">
        <v>144</v>
      </c>
    </row>
    <row r="328" spans="1:65" s="15" customFormat="1" ht="11.25">
      <c r="B328" s="222"/>
      <c r="C328" s="223"/>
      <c r="D328" s="202" t="s">
        <v>154</v>
      </c>
      <c r="E328" s="224" t="s">
        <v>1</v>
      </c>
      <c r="F328" s="225" t="s">
        <v>157</v>
      </c>
      <c r="G328" s="223"/>
      <c r="H328" s="226">
        <v>1</v>
      </c>
      <c r="I328" s="227"/>
      <c r="J328" s="223"/>
      <c r="K328" s="223"/>
      <c r="L328" s="228"/>
      <c r="M328" s="229"/>
      <c r="N328" s="230"/>
      <c r="O328" s="230"/>
      <c r="P328" s="230"/>
      <c r="Q328" s="230"/>
      <c r="R328" s="230"/>
      <c r="S328" s="230"/>
      <c r="T328" s="231"/>
      <c r="AT328" s="232" t="s">
        <v>154</v>
      </c>
      <c r="AU328" s="232" t="s">
        <v>88</v>
      </c>
      <c r="AV328" s="15" t="s">
        <v>152</v>
      </c>
      <c r="AW328" s="15" t="s">
        <v>33</v>
      </c>
      <c r="AX328" s="15" t="s">
        <v>86</v>
      </c>
      <c r="AY328" s="232" t="s">
        <v>144</v>
      </c>
    </row>
    <row r="329" spans="1:65" s="2" customFormat="1" ht="24.2" customHeight="1">
      <c r="A329" s="35"/>
      <c r="B329" s="36"/>
      <c r="C329" s="187" t="s">
        <v>406</v>
      </c>
      <c r="D329" s="187" t="s">
        <v>147</v>
      </c>
      <c r="E329" s="188" t="s">
        <v>407</v>
      </c>
      <c r="F329" s="189" t="s">
        <v>408</v>
      </c>
      <c r="G329" s="190" t="s">
        <v>234</v>
      </c>
      <c r="H329" s="191">
        <v>1</v>
      </c>
      <c r="I329" s="192"/>
      <c r="J329" s="193">
        <f>ROUND(I329*H329,2)</f>
        <v>0</v>
      </c>
      <c r="K329" s="189" t="s">
        <v>151</v>
      </c>
      <c r="L329" s="40"/>
      <c r="M329" s="194" t="s">
        <v>1</v>
      </c>
      <c r="N329" s="195" t="s">
        <v>43</v>
      </c>
      <c r="O329" s="72"/>
      <c r="P329" s="196">
        <f>O329*H329</f>
        <v>0</v>
      </c>
      <c r="Q329" s="196">
        <v>0</v>
      </c>
      <c r="R329" s="196">
        <f>Q329*H329</f>
        <v>0</v>
      </c>
      <c r="S329" s="196">
        <v>0</v>
      </c>
      <c r="T329" s="197">
        <f>S329*H329</f>
        <v>0</v>
      </c>
      <c r="U329" s="35"/>
      <c r="V329" s="35"/>
      <c r="W329" s="35"/>
      <c r="X329" s="35"/>
      <c r="Y329" s="35"/>
      <c r="Z329" s="35"/>
      <c r="AA329" s="35"/>
      <c r="AB329" s="35"/>
      <c r="AC329" s="35"/>
      <c r="AD329" s="35"/>
      <c r="AE329" s="35"/>
      <c r="AR329" s="198" t="s">
        <v>244</v>
      </c>
      <c r="AT329" s="198" t="s">
        <v>147</v>
      </c>
      <c r="AU329" s="198" t="s">
        <v>88</v>
      </c>
      <c r="AY329" s="18" t="s">
        <v>144</v>
      </c>
      <c r="BE329" s="199">
        <f>IF(N329="základní",J329,0)</f>
        <v>0</v>
      </c>
      <c r="BF329" s="199">
        <f>IF(N329="snížená",J329,0)</f>
        <v>0</v>
      </c>
      <c r="BG329" s="199">
        <f>IF(N329="zákl. přenesená",J329,0)</f>
        <v>0</v>
      </c>
      <c r="BH329" s="199">
        <f>IF(N329="sníž. přenesená",J329,0)</f>
        <v>0</v>
      </c>
      <c r="BI329" s="199">
        <f>IF(N329="nulová",J329,0)</f>
        <v>0</v>
      </c>
      <c r="BJ329" s="18" t="s">
        <v>86</v>
      </c>
      <c r="BK329" s="199">
        <f>ROUND(I329*H329,2)</f>
        <v>0</v>
      </c>
      <c r="BL329" s="18" t="s">
        <v>244</v>
      </c>
      <c r="BM329" s="198" t="s">
        <v>409</v>
      </c>
    </row>
    <row r="330" spans="1:65" s="2" customFormat="1" ht="16.5" customHeight="1">
      <c r="A330" s="35"/>
      <c r="B330" s="36"/>
      <c r="C330" s="233" t="s">
        <v>410</v>
      </c>
      <c r="D330" s="233" t="s">
        <v>158</v>
      </c>
      <c r="E330" s="234" t="s">
        <v>411</v>
      </c>
      <c r="F330" s="235" t="s">
        <v>412</v>
      </c>
      <c r="G330" s="236" t="s">
        <v>234</v>
      </c>
      <c r="H330" s="237">
        <v>1</v>
      </c>
      <c r="I330" s="238"/>
      <c r="J330" s="239">
        <f>ROUND(I330*H330,2)</f>
        <v>0</v>
      </c>
      <c r="K330" s="235" t="s">
        <v>151</v>
      </c>
      <c r="L330" s="240"/>
      <c r="M330" s="241" t="s">
        <v>1</v>
      </c>
      <c r="N330" s="242" t="s">
        <v>43</v>
      </c>
      <c r="O330" s="72"/>
      <c r="P330" s="196">
        <f>O330*H330</f>
        <v>0</v>
      </c>
      <c r="Q330" s="196">
        <v>0</v>
      </c>
      <c r="R330" s="196">
        <f>Q330*H330</f>
        <v>0</v>
      </c>
      <c r="S330" s="196">
        <v>0</v>
      </c>
      <c r="T330" s="197">
        <f>S330*H330</f>
        <v>0</v>
      </c>
      <c r="U330" s="35"/>
      <c r="V330" s="35"/>
      <c r="W330" s="35"/>
      <c r="X330" s="35"/>
      <c r="Y330" s="35"/>
      <c r="Z330" s="35"/>
      <c r="AA330" s="35"/>
      <c r="AB330" s="35"/>
      <c r="AC330" s="35"/>
      <c r="AD330" s="35"/>
      <c r="AE330" s="35"/>
      <c r="AR330" s="198" t="s">
        <v>330</v>
      </c>
      <c r="AT330" s="198" t="s">
        <v>158</v>
      </c>
      <c r="AU330" s="198" t="s">
        <v>88</v>
      </c>
      <c r="AY330" s="18" t="s">
        <v>144</v>
      </c>
      <c r="BE330" s="199">
        <f>IF(N330="základní",J330,0)</f>
        <v>0</v>
      </c>
      <c r="BF330" s="199">
        <f>IF(N330="snížená",J330,0)</f>
        <v>0</v>
      </c>
      <c r="BG330" s="199">
        <f>IF(N330="zákl. přenesená",J330,0)</f>
        <v>0</v>
      </c>
      <c r="BH330" s="199">
        <f>IF(N330="sníž. přenesená",J330,0)</f>
        <v>0</v>
      </c>
      <c r="BI330" s="199">
        <f>IF(N330="nulová",J330,0)</f>
        <v>0</v>
      </c>
      <c r="BJ330" s="18" t="s">
        <v>86</v>
      </c>
      <c r="BK330" s="199">
        <f>ROUND(I330*H330,2)</f>
        <v>0</v>
      </c>
      <c r="BL330" s="18" t="s">
        <v>244</v>
      </c>
      <c r="BM330" s="198" t="s">
        <v>413</v>
      </c>
    </row>
    <row r="331" spans="1:65" s="2" customFormat="1" ht="24.2" customHeight="1">
      <c r="A331" s="35"/>
      <c r="B331" s="36"/>
      <c r="C331" s="187" t="s">
        <v>414</v>
      </c>
      <c r="D331" s="187" t="s">
        <v>147</v>
      </c>
      <c r="E331" s="188" t="s">
        <v>415</v>
      </c>
      <c r="F331" s="189" t="s">
        <v>416</v>
      </c>
      <c r="G331" s="190" t="s">
        <v>234</v>
      </c>
      <c r="H331" s="191">
        <v>1</v>
      </c>
      <c r="I331" s="192"/>
      <c r="J331" s="193">
        <f>ROUND(I331*H331,2)</f>
        <v>0</v>
      </c>
      <c r="K331" s="189" t="s">
        <v>151</v>
      </c>
      <c r="L331" s="40"/>
      <c r="M331" s="194" t="s">
        <v>1</v>
      </c>
      <c r="N331" s="195" t="s">
        <v>43</v>
      </c>
      <c r="O331" s="72"/>
      <c r="P331" s="196">
        <f>O331*H331</f>
        <v>0</v>
      </c>
      <c r="Q331" s="196">
        <v>0</v>
      </c>
      <c r="R331" s="196">
        <f>Q331*H331</f>
        <v>0</v>
      </c>
      <c r="S331" s="196">
        <v>0</v>
      </c>
      <c r="T331" s="197">
        <f>S331*H331</f>
        <v>0</v>
      </c>
      <c r="U331" s="35"/>
      <c r="V331" s="35"/>
      <c r="W331" s="35"/>
      <c r="X331" s="35"/>
      <c r="Y331" s="35"/>
      <c r="Z331" s="35"/>
      <c r="AA331" s="35"/>
      <c r="AB331" s="35"/>
      <c r="AC331" s="35"/>
      <c r="AD331" s="35"/>
      <c r="AE331" s="35"/>
      <c r="AR331" s="198" t="s">
        <v>244</v>
      </c>
      <c r="AT331" s="198" t="s">
        <v>147</v>
      </c>
      <c r="AU331" s="198" t="s">
        <v>88</v>
      </c>
      <c r="AY331" s="18" t="s">
        <v>144</v>
      </c>
      <c r="BE331" s="199">
        <f>IF(N331="základní",J331,0)</f>
        <v>0</v>
      </c>
      <c r="BF331" s="199">
        <f>IF(N331="snížená",J331,0)</f>
        <v>0</v>
      </c>
      <c r="BG331" s="199">
        <f>IF(N331="zákl. přenesená",J331,0)</f>
        <v>0</v>
      </c>
      <c r="BH331" s="199">
        <f>IF(N331="sníž. přenesená",J331,0)</f>
        <v>0</v>
      </c>
      <c r="BI331" s="199">
        <f>IF(N331="nulová",J331,0)</f>
        <v>0</v>
      </c>
      <c r="BJ331" s="18" t="s">
        <v>86</v>
      </c>
      <c r="BK331" s="199">
        <f>ROUND(I331*H331,2)</f>
        <v>0</v>
      </c>
      <c r="BL331" s="18" t="s">
        <v>244</v>
      </c>
      <c r="BM331" s="198" t="s">
        <v>417</v>
      </c>
    </row>
    <row r="332" spans="1:65" s="2" customFormat="1" ht="16.5" customHeight="1">
      <c r="A332" s="35"/>
      <c r="B332" s="36"/>
      <c r="C332" s="233" t="s">
        <v>418</v>
      </c>
      <c r="D332" s="233" t="s">
        <v>158</v>
      </c>
      <c r="E332" s="234" t="s">
        <v>419</v>
      </c>
      <c r="F332" s="235" t="s">
        <v>420</v>
      </c>
      <c r="G332" s="236" t="s">
        <v>234</v>
      </c>
      <c r="H332" s="237">
        <v>1</v>
      </c>
      <c r="I332" s="238"/>
      <c r="J332" s="239">
        <f>ROUND(I332*H332,2)</f>
        <v>0</v>
      </c>
      <c r="K332" s="235" t="s">
        <v>1</v>
      </c>
      <c r="L332" s="240"/>
      <c r="M332" s="241" t="s">
        <v>1</v>
      </c>
      <c r="N332" s="242" t="s">
        <v>43</v>
      </c>
      <c r="O332" s="72"/>
      <c r="P332" s="196">
        <f>O332*H332</f>
        <v>0</v>
      </c>
      <c r="Q332" s="196">
        <v>0</v>
      </c>
      <c r="R332" s="196">
        <f>Q332*H332</f>
        <v>0</v>
      </c>
      <c r="S332" s="196">
        <v>0</v>
      </c>
      <c r="T332" s="197">
        <f>S332*H332</f>
        <v>0</v>
      </c>
      <c r="U332" s="35"/>
      <c r="V332" s="35"/>
      <c r="W332" s="35"/>
      <c r="X332" s="35"/>
      <c r="Y332" s="35"/>
      <c r="Z332" s="35"/>
      <c r="AA332" s="35"/>
      <c r="AB332" s="35"/>
      <c r="AC332" s="35"/>
      <c r="AD332" s="35"/>
      <c r="AE332" s="35"/>
      <c r="AR332" s="198" t="s">
        <v>330</v>
      </c>
      <c r="AT332" s="198" t="s">
        <v>158</v>
      </c>
      <c r="AU332" s="198" t="s">
        <v>88</v>
      </c>
      <c r="AY332" s="18" t="s">
        <v>144</v>
      </c>
      <c r="BE332" s="199">
        <f>IF(N332="základní",J332,0)</f>
        <v>0</v>
      </c>
      <c r="BF332" s="199">
        <f>IF(N332="snížená",J332,0)</f>
        <v>0</v>
      </c>
      <c r="BG332" s="199">
        <f>IF(N332="zákl. přenesená",J332,0)</f>
        <v>0</v>
      </c>
      <c r="BH332" s="199">
        <f>IF(N332="sníž. přenesená",J332,0)</f>
        <v>0</v>
      </c>
      <c r="BI332" s="199">
        <f>IF(N332="nulová",J332,0)</f>
        <v>0</v>
      </c>
      <c r="BJ332" s="18" t="s">
        <v>86</v>
      </c>
      <c r="BK332" s="199">
        <f>ROUND(I332*H332,2)</f>
        <v>0</v>
      </c>
      <c r="BL332" s="18" t="s">
        <v>244</v>
      </c>
      <c r="BM332" s="198" t="s">
        <v>421</v>
      </c>
    </row>
    <row r="333" spans="1:65" s="2" customFormat="1" ht="49.15" customHeight="1">
      <c r="A333" s="35"/>
      <c r="B333" s="36"/>
      <c r="C333" s="187" t="s">
        <v>422</v>
      </c>
      <c r="D333" s="187" t="s">
        <v>147</v>
      </c>
      <c r="E333" s="188" t="s">
        <v>423</v>
      </c>
      <c r="F333" s="189" t="s">
        <v>424</v>
      </c>
      <c r="G333" s="190" t="s">
        <v>234</v>
      </c>
      <c r="H333" s="191">
        <v>5</v>
      </c>
      <c r="I333" s="192"/>
      <c r="J333" s="193">
        <f>ROUND(I333*H333,2)</f>
        <v>0</v>
      </c>
      <c r="K333" s="189" t="s">
        <v>151</v>
      </c>
      <c r="L333" s="40"/>
      <c r="M333" s="194" t="s">
        <v>1</v>
      </c>
      <c r="N333" s="195" t="s">
        <v>43</v>
      </c>
      <c r="O333" s="72"/>
      <c r="P333" s="196">
        <f>O333*H333</f>
        <v>0</v>
      </c>
      <c r="Q333" s="196">
        <v>0</v>
      </c>
      <c r="R333" s="196">
        <f>Q333*H333</f>
        <v>0</v>
      </c>
      <c r="S333" s="196">
        <v>0</v>
      </c>
      <c r="T333" s="197">
        <f>S333*H333</f>
        <v>0</v>
      </c>
      <c r="U333" s="35"/>
      <c r="V333" s="35"/>
      <c r="W333" s="35"/>
      <c r="X333" s="35"/>
      <c r="Y333" s="35"/>
      <c r="Z333" s="35"/>
      <c r="AA333" s="35"/>
      <c r="AB333" s="35"/>
      <c r="AC333" s="35"/>
      <c r="AD333" s="35"/>
      <c r="AE333" s="35"/>
      <c r="AR333" s="198" t="s">
        <v>244</v>
      </c>
      <c r="AT333" s="198" t="s">
        <v>147</v>
      </c>
      <c r="AU333" s="198" t="s">
        <v>88</v>
      </c>
      <c r="AY333" s="18" t="s">
        <v>144</v>
      </c>
      <c r="BE333" s="199">
        <f>IF(N333="základní",J333,0)</f>
        <v>0</v>
      </c>
      <c r="BF333" s="199">
        <f>IF(N333="snížená",J333,0)</f>
        <v>0</v>
      </c>
      <c r="BG333" s="199">
        <f>IF(N333="zákl. přenesená",J333,0)</f>
        <v>0</v>
      </c>
      <c r="BH333" s="199">
        <f>IF(N333="sníž. přenesená",J333,0)</f>
        <v>0</v>
      </c>
      <c r="BI333" s="199">
        <f>IF(N333="nulová",J333,0)</f>
        <v>0</v>
      </c>
      <c r="BJ333" s="18" t="s">
        <v>86</v>
      </c>
      <c r="BK333" s="199">
        <f>ROUND(I333*H333,2)</f>
        <v>0</v>
      </c>
      <c r="BL333" s="18" t="s">
        <v>244</v>
      </c>
      <c r="BM333" s="198" t="s">
        <v>425</v>
      </c>
    </row>
    <row r="334" spans="1:65" s="13" customFormat="1" ht="11.25">
      <c r="B334" s="200"/>
      <c r="C334" s="201"/>
      <c r="D334" s="202" t="s">
        <v>154</v>
      </c>
      <c r="E334" s="203" t="s">
        <v>1</v>
      </c>
      <c r="F334" s="204" t="s">
        <v>220</v>
      </c>
      <c r="G334" s="201"/>
      <c r="H334" s="203" t="s">
        <v>1</v>
      </c>
      <c r="I334" s="205"/>
      <c r="J334" s="201"/>
      <c r="K334" s="201"/>
      <c r="L334" s="206"/>
      <c r="M334" s="207"/>
      <c r="N334" s="208"/>
      <c r="O334" s="208"/>
      <c r="P334" s="208"/>
      <c r="Q334" s="208"/>
      <c r="R334" s="208"/>
      <c r="S334" s="208"/>
      <c r="T334" s="209"/>
      <c r="AT334" s="210" t="s">
        <v>154</v>
      </c>
      <c r="AU334" s="210" t="s">
        <v>88</v>
      </c>
      <c r="AV334" s="13" t="s">
        <v>86</v>
      </c>
      <c r="AW334" s="13" t="s">
        <v>33</v>
      </c>
      <c r="AX334" s="13" t="s">
        <v>78</v>
      </c>
      <c r="AY334" s="210" t="s">
        <v>144</v>
      </c>
    </row>
    <row r="335" spans="1:65" s="14" customFormat="1" ht="11.25">
      <c r="B335" s="211"/>
      <c r="C335" s="212"/>
      <c r="D335" s="202" t="s">
        <v>154</v>
      </c>
      <c r="E335" s="213" t="s">
        <v>1</v>
      </c>
      <c r="F335" s="214" t="s">
        <v>86</v>
      </c>
      <c r="G335" s="212"/>
      <c r="H335" s="215">
        <v>1</v>
      </c>
      <c r="I335" s="216"/>
      <c r="J335" s="212"/>
      <c r="K335" s="212"/>
      <c r="L335" s="217"/>
      <c r="M335" s="218"/>
      <c r="N335" s="219"/>
      <c r="O335" s="219"/>
      <c r="P335" s="219"/>
      <c r="Q335" s="219"/>
      <c r="R335" s="219"/>
      <c r="S335" s="219"/>
      <c r="T335" s="220"/>
      <c r="AT335" s="221" t="s">
        <v>154</v>
      </c>
      <c r="AU335" s="221" t="s">
        <v>88</v>
      </c>
      <c r="AV335" s="14" t="s">
        <v>88</v>
      </c>
      <c r="AW335" s="14" t="s">
        <v>33</v>
      </c>
      <c r="AX335" s="14" t="s">
        <v>78</v>
      </c>
      <c r="AY335" s="221" t="s">
        <v>144</v>
      </c>
    </row>
    <row r="336" spans="1:65" s="13" customFormat="1" ht="11.25">
      <c r="B336" s="200"/>
      <c r="C336" s="201"/>
      <c r="D336" s="202" t="s">
        <v>154</v>
      </c>
      <c r="E336" s="203" t="s">
        <v>1</v>
      </c>
      <c r="F336" s="204" t="s">
        <v>222</v>
      </c>
      <c r="G336" s="201"/>
      <c r="H336" s="203" t="s">
        <v>1</v>
      </c>
      <c r="I336" s="205"/>
      <c r="J336" s="201"/>
      <c r="K336" s="201"/>
      <c r="L336" s="206"/>
      <c r="M336" s="207"/>
      <c r="N336" s="208"/>
      <c r="O336" s="208"/>
      <c r="P336" s="208"/>
      <c r="Q336" s="208"/>
      <c r="R336" s="208"/>
      <c r="S336" s="208"/>
      <c r="T336" s="209"/>
      <c r="AT336" s="210" t="s">
        <v>154</v>
      </c>
      <c r="AU336" s="210" t="s">
        <v>88</v>
      </c>
      <c r="AV336" s="13" t="s">
        <v>86</v>
      </c>
      <c r="AW336" s="13" t="s">
        <v>33</v>
      </c>
      <c r="AX336" s="13" t="s">
        <v>78</v>
      </c>
      <c r="AY336" s="210" t="s">
        <v>144</v>
      </c>
    </row>
    <row r="337" spans="1:65" s="14" customFormat="1" ht="11.25">
      <c r="B337" s="211"/>
      <c r="C337" s="212"/>
      <c r="D337" s="202" t="s">
        <v>154</v>
      </c>
      <c r="E337" s="213" t="s">
        <v>1</v>
      </c>
      <c r="F337" s="214" t="s">
        <v>86</v>
      </c>
      <c r="G337" s="212"/>
      <c r="H337" s="215">
        <v>1</v>
      </c>
      <c r="I337" s="216"/>
      <c r="J337" s="212"/>
      <c r="K337" s="212"/>
      <c r="L337" s="217"/>
      <c r="M337" s="218"/>
      <c r="N337" s="219"/>
      <c r="O337" s="219"/>
      <c r="P337" s="219"/>
      <c r="Q337" s="219"/>
      <c r="R337" s="219"/>
      <c r="S337" s="219"/>
      <c r="T337" s="220"/>
      <c r="AT337" s="221" t="s">
        <v>154</v>
      </c>
      <c r="AU337" s="221" t="s">
        <v>88</v>
      </c>
      <c r="AV337" s="14" t="s">
        <v>88</v>
      </c>
      <c r="AW337" s="14" t="s">
        <v>33</v>
      </c>
      <c r="AX337" s="14" t="s">
        <v>78</v>
      </c>
      <c r="AY337" s="221" t="s">
        <v>144</v>
      </c>
    </row>
    <row r="338" spans="1:65" s="14" customFormat="1" ht="11.25">
      <c r="B338" s="211"/>
      <c r="C338" s="212"/>
      <c r="D338" s="202" t="s">
        <v>154</v>
      </c>
      <c r="E338" s="213" t="s">
        <v>1</v>
      </c>
      <c r="F338" s="214" t="s">
        <v>86</v>
      </c>
      <c r="G338" s="212"/>
      <c r="H338" s="215">
        <v>1</v>
      </c>
      <c r="I338" s="216"/>
      <c r="J338" s="212"/>
      <c r="K338" s="212"/>
      <c r="L338" s="217"/>
      <c r="M338" s="218"/>
      <c r="N338" s="219"/>
      <c r="O338" s="219"/>
      <c r="P338" s="219"/>
      <c r="Q338" s="219"/>
      <c r="R338" s="219"/>
      <c r="S338" s="219"/>
      <c r="T338" s="220"/>
      <c r="AT338" s="221" t="s">
        <v>154</v>
      </c>
      <c r="AU338" s="221" t="s">
        <v>88</v>
      </c>
      <c r="AV338" s="14" t="s">
        <v>88</v>
      </c>
      <c r="AW338" s="14" t="s">
        <v>33</v>
      </c>
      <c r="AX338" s="14" t="s">
        <v>78</v>
      </c>
      <c r="AY338" s="221" t="s">
        <v>144</v>
      </c>
    </row>
    <row r="339" spans="1:65" s="13" customFormat="1" ht="11.25">
      <c r="B339" s="200"/>
      <c r="C339" s="201"/>
      <c r="D339" s="202" t="s">
        <v>154</v>
      </c>
      <c r="E339" s="203" t="s">
        <v>1</v>
      </c>
      <c r="F339" s="204" t="s">
        <v>259</v>
      </c>
      <c r="G339" s="201"/>
      <c r="H339" s="203" t="s">
        <v>1</v>
      </c>
      <c r="I339" s="205"/>
      <c r="J339" s="201"/>
      <c r="K339" s="201"/>
      <c r="L339" s="206"/>
      <c r="M339" s="207"/>
      <c r="N339" s="208"/>
      <c r="O339" s="208"/>
      <c r="P339" s="208"/>
      <c r="Q339" s="208"/>
      <c r="R339" s="208"/>
      <c r="S339" s="208"/>
      <c r="T339" s="209"/>
      <c r="AT339" s="210" t="s">
        <v>154</v>
      </c>
      <c r="AU339" s="210" t="s">
        <v>88</v>
      </c>
      <c r="AV339" s="13" t="s">
        <v>86</v>
      </c>
      <c r="AW339" s="13" t="s">
        <v>33</v>
      </c>
      <c r="AX339" s="13" t="s">
        <v>78</v>
      </c>
      <c r="AY339" s="210" t="s">
        <v>144</v>
      </c>
    </row>
    <row r="340" spans="1:65" s="14" customFormat="1" ht="11.25">
      <c r="B340" s="211"/>
      <c r="C340" s="212"/>
      <c r="D340" s="202" t="s">
        <v>154</v>
      </c>
      <c r="E340" s="213" t="s">
        <v>1</v>
      </c>
      <c r="F340" s="214" t="s">
        <v>426</v>
      </c>
      <c r="G340" s="212"/>
      <c r="H340" s="215">
        <v>2</v>
      </c>
      <c r="I340" s="216"/>
      <c r="J340" s="212"/>
      <c r="K340" s="212"/>
      <c r="L340" s="217"/>
      <c r="M340" s="218"/>
      <c r="N340" s="219"/>
      <c r="O340" s="219"/>
      <c r="P340" s="219"/>
      <c r="Q340" s="219"/>
      <c r="R340" s="219"/>
      <c r="S340" s="219"/>
      <c r="T340" s="220"/>
      <c r="AT340" s="221" t="s">
        <v>154</v>
      </c>
      <c r="AU340" s="221" t="s">
        <v>88</v>
      </c>
      <c r="AV340" s="14" t="s">
        <v>88</v>
      </c>
      <c r="AW340" s="14" t="s">
        <v>33</v>
      </c>
      <c r="AX340" s="14" t="s">
        <v>78</v>
      </c>
      <c r="AY340" s="221" t="s">
        <v>144</v>
      </c>
    </row>
    <row r="341" spans="1:65" s="15" customFormat="1" ht="11.25">
      <c r="B341" s="222"/>
      <c r="C341" s="223"/>
      <c r="D341" s="202" t="s">
        <v>154</v>
      </c>
      <c r="E341" s="224" t="s">
        <v>1</v>
      </c>
      <c r="F341" s="225" t="s">
        <v>157</v>
      </c>
      <c r="G341" s="223"/>
      <c r="H341" s="226">
        <v>5</v>
      </c>
      <c r="I341" s="227"/>
      <c r="J341" s="223"/>
      <c r="K341" s="223"/>
      <c r="L341" s="228"/>
      <c r="M341" s="229"/>
      <c r="N341" s="230"/>
      <c r="O341" s="230"/>
      <c r="P341" s="230"/>
      <c r="Q341" s="230"/>
      <c r="R341" s="230"/>
      <c r="S341" s="230"/>
      <c r="T341" s="231"/>
      <c r="AT341" s="232" t="s">
        <v>154</v>
      </c>
      <c r="AU341" s="232" t="s">
        <v>88</v>
      </c>
      <c r="AV341" s="15" t="s">
        <v>152</v>
      </c>
      <c r="AW341" s="15" t="s">
        <v>33</v>
      </c>
      <c r="AX341" s="15" t="s">
        <v>86</v>
      </c>
      <c r="AY341" s="232" t="s">
        <v>144</v>
      </c>
    </row>
    <row r="342" spans="1:65" s="2" customFormat="1" ht="49.15" customHeight="1">
      <c r="A342" s="35"/>
      <c r="B342" s="36"/>
      <c r="C342" s="187" t="s">
        <v>427</v>
      </c>
      <c r="D342" s="187" t="s">
        <v>147</v>
      </c>
      <c r="E342" s="188" t="s">
        <v>428</v>
      </c>
      <c r="F342" s="189" t="s">
        <v>429</v>
      </c>
      <c r="G342" s="190" t="s">
        <v>150</v>
      </c>
      <c r="H342" s="191">
        <v>1.6E-2</v>
      </c>
      <c r="I342" s="192"/>
      <c r="J342" s="193">
        <f>ROUND(I342*H342,2)</f>
        <v>0</v>
      </c>
      <c r="K342" s="189" t="s">
        <v>151</v>
      </c>
      <c r="L342" s="40"/>
      <c r="M342" s="194" t="s">
        <v>1</v>
      </c>
      <c r="N342" s="195" t="s">
        <v>43</v>
      </c>
      <c r="O342" s="72"/>
      <c r="P342" s="196">
        <f>O342*H342</f>
        <v>0</v>
      </c>
      <c r="Q342" s="196">
        <v>0</v>
      </c>
      <c r="R342" s="196">
        <f>Q342*H342</f>
        <v>0</v>
      </c>
      <c r="S342" s="196">
        <v>0</v>
      </c>
      <c r="T342" s="197">
        <f>S342*H342</f>
        <v>0</v>
      </c>
      <c r="U342" s="35"/>
      <c r="V342" s="35"/>
      <c r="W342" s="35"/>
      <c r="X342" s="35"/>
      <c r="Y342" s="35"/>
      <c r="Z342" s="35"/>
      <c r="AA342" s="35"/>
      <c r="AB342" s="35"/>
      <c r="AC342" s="35"/>
      <c r="AD342" s="35"/>
      <c r="AE342" s="35"/>
      <c r="AR342" s="198" t="s">
        <v>244</v>
      </c>
      <c r="AT342" s="198" t="s">
        <v>147</v>
      </c>
      <c r="AU342" s="198" t="s">
        <v>88</v>
      </c>
      <c r="AY342" s="18" t="s">
        <v>144</v>
      </c>
      <c r="BE342" s="199">
        <f>IF(N342="základní",J342,0)</f>
        <v>0</v>
      </c>
      <c r="BF342" s="199">
        <f>IF(N342="snížená",J342,0)</f>
        <v>0</v>
      </c>
      <c r="BG342" s="199">
        <f>IF(N342="zákl. přenesená",J342,0)</f>
        <v>0</v>
      </c>
      <c r="BH342" s="199">
        <f>IF(N342="sníž. přenesená",J342,0)</f>
        <v>0</v>
      </c>
      <c r="BI342" s="199">
        <f>IF(N342="nulová",J342,0)</f>
        <v>0</v>
      </c>
      <c r="BJ342" s="18" t="s">
        <v>86</v>
      </c>
      <c r="BK342" s="199">
        <f>ROUND(I342*H342,2)</f>
        <v>0</v>
      </c>
      <c r="BL342" s="18" t="s">
        <v>244</v>
      </c>
      <c r="BM342" s="198" t="s">
        <v>430</v>
      </c>
    </row>
    <row r="343" spans="1:65" s="12" customFormat="1" ht="22.9" customHeight="1">
      <c r="B343" s="171"/>
      <c r="C343" s="172"/>
      <c r="D343" s="173" t="s">
        <v>77</v>
      </c>
      <c r="E343" s="185" t="s">
        <v>431</v>
      </c>
      <c r="F343" s="185" t="s">
        <v>432</v>
      </c>
      <c r="G343" s="172"/>
      <c r="H343" s="172"/>
      <c r="I343" s="175"/>
      <c r="J343" s="186">
        <f>BK343</f>
        <v>0</v>
      </c>
      <c r="K343" s="172"/>
      <c r="L343" s="177"/>
      <c r="M343" s="178"/>
      <c r="N343" s="179"/>
      <c r="O343" s="179"/>
      <c r="P343" s="180">
        <f>SUM(P344:P403)</f>
        <v>0</v>
      </c>
      <c r="Q343" s="179"/>
      <c r="R343" s="180">
        <f>SUM(R344:R403)</f>
        <v>0</v>
      </c>
      <c r="S343" s="179"/>
      <c r="T343" s="181">
        <f>SUM(T344:T403)</f>
        <v>0</v>
      </c>
      <c r="AR343" s="182" t="s">
        <v>88</v>
      </c>
      <c r="AT343" s="183" t="s">
        <v>77</v>
      </c>
      <c r="AU343" s="183" t="s">
        <v>86</v>
      </c>
      <c r="AY343" s="182" t="s">
        <v>144</v>
      </c>
      <c r="BK343" s="184">
        <f>SUM(BK344:BK403)</f>
        <v>0</v>
      </c>
    </row>
    <row r="344" spans="1:65" s="2" customFormat="1" ht="24.2" customHeight="1">
      <c r="A344" s="35"/>
      <c r="B344" s="36"/>
      <c r="C344" s="187" t="s">
        <v>433</v>
      </c>
      <c r="D344" s="187" t="s">
        <v>147</v>
      </c>
      <c r="E344" s="188" t="s">
        <v>434</v>
      </c>
      <c r="F344" s="189" t="s">
        <v>435</v>
      </c>
      <c r="G344" s="190" t="s">
        <v>166</v>
      </c>
      <c r="H344" s="191">
        <v>4.74</v>
      </c>
      <c r="I344" s="192"/>
      <c r="J344" s="193">
        <f>ROUND(I344*H344,2)</f>
        <v>0</v>
      </c>
      <c r="K344" s="189" t="s">
        <v>151</v>
      </c>
      <c r="L344" s="40"/>
      <c r="M344" s="194" t="s">
        <v>1</v>
      </c>
      <c r="N344" s="195" t="s">
        <v>43</v>
      </c>
      <c r="O344" s="72"/>
      <c r="P344" s="196">
        <f>O344*H344</f>
        <v>0</v>
      </c>
      <c r="Q344" s="196">
        <v>0</v>
      </c>
      <c r="R344" s="196">
        <f>Q344*H344</f>
        <v>0</v>
      </c>
      <c r="S344" s="196">
        <v>0</v>
      </c>
      <c r="T344" s="197">
        <f>S344*H344</f>
        <v>0</v>
      </c>
      <c r="U344" s="35"/>
      <c r="V344" s="35"/>
      <c r="W344" s="35"/>
      <c r="X344" s="35"/>
      <c r="Y344" s="35"/>
      <c r="Z344" s="35"/>
      <c r="AA344" s="35"/>
      <c r="AB344" s="35"/>
      <c r="AC344" s="35"/>
      <c r="AD344" s="35"/>
      <c r="AE344" s="35"/>
      <c r="AR344" s="198" t="s">
        <v>244</v>
      </c>
      <c r="AT344" s="198" t="s">
        <v>147</v>
      </c>
      <c r="AU344" s="198" t="s">
        <v>88</v>
      </c>
      <c r="AY344" s="18" t="s">
        <v>144</v>
      </c>
      <c r="BE344" s="199">
        <f>IF(N344="základní",J344,0)</f>
        <v>0</v>
      </c>
      <c r="BF344" s="199">
        <f>IF(N344="snížená",J344,0)</f>
        <v>0</v>
      </c>
      <c r="BG344" s="199">
        <f>IF(N344="zákl. přenesená",J344,0)</f>
        <v>0</v>
      </c>
      <c r="BH344" s="199">
        <f>IF(N344="sníž. přenesená",J344,0)</f>
        <v>0</v>
      </c>
      <c r="BI344" s="199">
        <f>IF(N344="nulová",J344,0)</f>
        <v>0</v>
      </c>
      <c r="BJ344" s="18" t="s">
        <v>86</v>
      </c>
      <c r="BK344" s="199">
        <f>ROUND(I344*H344,2)</f>
        <v>0</v>
      </c>
      <c r="BL344" s="18" t="s">
        <v>244</v>
      </c>
      <c r="BM344" s="198" t="s">
        <v>436</v>
      </c>
    </row>
    <row r="345" spans="1:65" s="13" customFormat="1" ht="11.25">
      <c r="B345" s="200"/>
      <c r="C345" s="201"/>
      <c r="D345" s="202" t="s">
        <v>154</v>
      </c>
      <c r="E345" s="203" t="s">
        <v>1</v>
      </c>
      <c r="F345" s="204" t="s">
        <v>437</v>
      </c>
      <c r="G345" s="201"/>
      <c r="H345" s="203" t="s">
        <v>1</v>
      </c>
      <c r="I345" s="205"/>
      <c r="J345" s="201"/>
      <c r="K345" s="201"/>
      <c r="L345" s="206"/>
      <c r="M345" s="207"/>
      <c r="N345" s="208"/>
      <c r="O345" s="208"/>
      <c r="P345" s="208"/>
      <c r="Q345" s="208"/>
      <c r="R345" s="208"/>
      <c r="S345" s="208"/>
      <c r="T345" s="209"/>
      <c r="AT345" s="210" t="s">
        <v>154</v>
      </c>
      <c r="AU345" s="210" t="s">
        <v>88</v>
      </c>
      <c r="AV345" s="13" t="s">
        <v>86</v>
      </c>
      <c r="AW345" s="13" t="s">
        <v>33</v>
      </c>
      <c r="AX345" s="13" t="s">
        <v>78</v>
      </c>
      <c r="AY345" s="210" t="s">
        <v>144</v>
      </c>
    </row>
    <row r="346" spans="1:65" s="14" customFormat="1" ht="11.25">
      <c r="B346" s="211"/>
      <c r="C346" s="212"/>
      <c r="D346" s="202" t="s">
        <v>154</v>
      </c>
      <c r="E346" s="213" t="s">
        <v>1</v>
      </c>
      <c r="F346" s="214" t="s">
        <v>438</v>
      </c>
      <c r="G346" s="212"/>
      <c r="H346" s="215">
        <v>2.1</v>
      </c>
      <c r="I346" s="216"/>
      <c r="J346" s="212"/>
      <c r="K346" s="212"/>
      <c r="L346" s="217"/>
      <c r="M346" s="218"/>
      <c r="N346" s="219"/>
      <c r="O346" s="219"/>
      <c r="P346" s="219"/>
      <c r="Q346" s="219"/>
      <c r="R346" s="219"/>
      <c r="S346" s="219"/>
      <c r="T346" s="220"/>
      <c r="AT346" s="221" t="s">
        <v>154</v>
      </c>
      <c r="AU346" s="221" t="s">
        <v>88</v>
      </c>
      <c r="AV346" s="14" t="s">
        <v>88</v>
      </c>
      <c r="AW346" s="14" t="s">
        <v>33</v>
      </c>
      <c r="AX346" s="14" t="s">
        <v>78</v>
      </c>
      <c r="AY346" s="221" t="s">
        <v>144</v>
      </c>
    </row>
    <row r="347" spans="1:65" s="13" customFormat="1" ht="11.25">
      <c r="B347" s="200"/>
      <c r="C347" s="201"/>
      <c r="D347" s="202" t="s">
        <v>154</v>
      </c>
      <c r="E347" s="203" t="s">
        <v>1</v>
      </c>
      <c r="F347" s="204" t="s">
        <v>210</v>
      </c>
      <c r="G347" s="201"/>
      <c r="H347" s="203" t="s">
        <v>1</v>
      </c>
      <c r="I347" s="205"/>
      <c r="J347" s="201"/>
      <c r="K347" s="201"/>
      <c r="L347" s="206"/>
      <c r="M347" s="207"/>
      <c r="N347" s="208"/>
      <c r="O347" s="208"/>
      <c r="P347" s="208"/>
      <c r="Q347" s="208"/>
      <c r="R347" s="208"/>
      <c r="S347" s="208"/>
      <c r="T347" s="209"/>
      <c r="AT347" s="210" t="s">
        <v>154</v>
      </c>
      <c r="AU347" s="210" t="s">
        <v>88</v>
      </c>
      <c r="AV347" s="13" t="s">
        <v>86</v>
      </c>
      <c r="AW347" s="13" t="s">
        <v>33</v>
      </c>
      <c r="AX347" s="13" t="s">
        <v>78</v>
      </c>
      <c r="AY347" s="210" t="s">
        <v>144</v>
      </c>
    </row>
    <row r="348" spans="1:65" s="14" customFormat="1" ht="11.25">
      <c r="B348" s="211"/>
      <c r="C348" s="212"/>
      <c r="D348" s="202" t="s">
        <v>154</v>
      </c>
      <c r="E348" s="213" t="s">
        <v>1</v>
      </c>
      <c r="F348" s="214" t="s">
        <v>439</v>
      </c>
      <c r="G348" s="212"/>
      <c r="H348" s="215">
        <v>2.64</v>
      </c>
      <c r="I348" s="216"/>
      <c r="J348" s="212"/>
      <c r="K348" s="212"/>
      <c r="L348" s="217"/>
      <c r="M348" s="218"/>
      <c r="N348" s="219"/>
      <c r="O348" s="219"/>
      <c r="P348" s="219"/>
      <c r="Q348" s="219"/>
      <c r="R348" s="219"/>
      <c r="S348" s="219"/>
      <c r="T348" s="220"/>
      <c r="AT348" s="221" t="s">
        <v>154</v>
      </c>
      <c r="AU348" s="221" t="s">
        <v>88</v>
      </c>
      <c r="AV348" s="14" t="s">
        <v>88</v>
      </c>
      <c r="AW348" s="14" t="s">
        <v>33</v>
      </c>
      <c r="AX348" s="14" t="s">
        <v>78</v>
      </c>
      <c r="AY348" s="221" t="s">
        <v>144</v>
      </c>
    </row>
    <row r="349" spans="1:65" s="15" customFormat="1" ht="11.25">
      <c r="B349" s="222"/>
      <c r="C349" s="223"/>
      <c r="D349" s="202" t="s">
        <v>154</v>
      </c>
      <c r="E349" s="224" t="s">
        <v>1</v>
      </c>
      <c r="F349" s="225" t="s">
        <v>157</v>
      </c>
      <c r="G349" s="223"/>
      <c r="H349" s="226">
        <v>4.74</v>
      </c>
      <c r="I349" s="227"/>
      <c r="J349" s="223"/>
      <c r="K349" s="223"/>
      <c r="L349" s="228"/>
      <c r="M349" s="229"/>
      <c r="N349" s="230"/>
      <c r="O349" s="230"/>
      <c r="P349" s="230"/>
      <c r="Q349" s="230"/>
      <c r="R349" s="230"/>
      <c r="S349" s="230"/>
      <c r="T349" s="231"/>
      <c r="AT349" s="232" t="s">
        <v>154</v>
      </c>
      <c r="AU349" s="232" t="s">
        <v>88</v>
      </c>
      <c r="AV349" s="15" t="s">
        <v>152</v>
      </c>
      <c r="AW349" s="15" t="s">
        <v>33</v>
      </c>
      <c r="AX349" s="15" t="s">
        <v>86</v>
      </c>
      <c r="AY349" s="232" t="s">
        <v>144</v>
      </c>
    </row>
    <row r="350" spans="1:65" s="2" customFormat="1" ht="24.2" customHeight="1">
      <c r="A350" s="35"/>
      <c r="B350" s="36"/>
      <c r="C350" s="187" t="s">
        <v>440</v>
      </c>
      <c r="D350" s="187" t="s">
        <v>147</v>
      </c>
      <c r="E350" s="188" t="s">
        <v>441</v>
      </c>
      <c r="F350" s="189" t="s">
        <v>442</v>
      </c>
      <c r="G350" s="190" t="s">
        <v>166</v>
      </c>
      <c r="H350" s="191">
        <v>4.74</v>
      </c>
      <c r="I350" s="192"/>
      <c r="J350" s="193">
        <f>ROUND(I350*H350,2)</f>
        <v>0</v>
      </c>
      <c r="K350" s="189" t="s">
        <v>151</v>
      </c>
      <c r="L350" s="40"/>
      <c r="M350" s="194" t="s">
        <v>1</v>
      </c>
      <c r="N350" s="195" t="s">
        <v>43</v>
      </c>
      <c r="O350" s="72"/>
      <c r="P350" s="196">
        <f>O350*H350</f>
        <v>0</v>
      </c>
      <c r="Q350" s="196">
        <v>0</v>
      </c>
      <c r="R350" s="196">
        <f>Q350*H350</f>
        <v>0</v>
      </c>
      <c r="S350" s="196">
        <v>0</v>
      </c>
      <c r="T350" s="197">
        <f>S350*H350</f>
        <v>0</v>
      </c>
      <c r="U350" s="35"/>
      <c r="V350" s="35"/>
      <c r="W350" s="35"/>
      <c r="X350" s="35"/>
      <c r="Y350" s="35"/>
      <c r="Z350" s="35"/>
      <c r="AA350" s="35"/>
      <c r="AB350" s="35"/>
      <c r="AC350" s="35"/>
      <c r="AD350" s="35"/>
      <c r="AE350" s="35"/>
      <c r="AR350" s="198" t="s">
        <v>244</v>
      </c>
      <c r="AT350" s="198" t="s">
        <v>147</v>
      </c>
      <c r="AU350" s="198" t="s">
        <v>88</v>
      </c>
      <c r="AY350" s="18" t="s">
        <v>144</v>
      </c>
      <c r="BE350" s="199">
        <f>IF(N350="základní",J350,0)</f>
        <v>0</v>
      </c>
      <c r="BF350" s="199">
        <f>IF(N350="snížená",J350,0)</f>
        <v>0</v>
      </c>
      <c r="BG350" s="199">
        <f>IF(N350="zákl. přenesená",J350,0)</f>
        <v>0</v>
      </c>
      <c r="BH350" s="199">
        <f>IF(N350="sníž. přenesená",J350,0)</f>
        <v>0</v>
      </c>
      <c r="BI350" s="199">
        <f>IF(N350="nulová",J350,0)</f>
        <v>0</v>
      </c>
      <c r="BJ350" s="18" t="s">
        <v>86</v>
      </c>
      <c r="BK350" s="199">
        <f>ROUND(I350*H350,2)</f>
        <v>0</v>
      </c>
      <c r="BL350" s="18" t="s">
        <v>244</v>
      </c>
      <c r="BM350" s="198" t="s">
        <v>443</v>
      </c>
    </row>
    <row r="351" spans="1:65" s="13" customFormat="1" ht="11.25">
      <c r="B351" s="200"/>
      <c r="C351" s="201"/>
      <c r="D351" s="202" t="s">
        <v>154</v>
      </c>
      <c r="E351" s="203" t="s">
        <v>1</v>
      </c>
      <c r="F351" s="204" t="s">
        <v>437</v>
      </c>
      <c r="G351" s="201"/>
      <c r="H351" s="203" t="s">
        <v>1</v>
      </c>
      <c r="I351" s="205"/>
      <c r="J351" s="201"/>
      <c r="K351" s="201"/>
      <c r="L351" s="206"/>
      <c r="M351" s="207"/>
      <c r="N351" s="208"/>
      <c r="O351" s="208"/>
      <c r="P351" s="208"/>
      <c r="Q351" s="208"/>
      <c r="R351" s="208"/>
      <c r="S351" s="208"/>
      <c r="T351" s="209"/>
      <c r="AT351" s="210" t="s">
        <v>154</v>
      </c>
      <c r="AU351" s="210" t="s">
        <v>88</v>
      </c>
      <c r="AV351" s="13" t="s">
        <v>86</v>
      </c>
      <c r="AW351" s="13" t="s">
        <v>33</v>
      </c>
      <c r="AX351" s="13" t="s">
        <v>78</v>
      </c>
      <c r="AY351" s="210" t="s">
        <v>144</v>
      </c>
    </row>
    <row r="352" spans="1:65" s="14" customFormat="1" ht="11.25">
      <c r="B352" s="211"/>
      <c r="C352" s="212"/>
      <c r="D352" s="202" t="s">
        <v>154</v>
      </c>
      <c r="E352" s="213" t="s">
        <v>1</v>
      </c>
      <c r="F352" s="214" t="s">
        <v>438</v>
      </c>
      <c r="G352" s="212"/>
      <c r="H352" s="215">
        <v>2.1</v>
      </c>
      <c r="I352" s="216"/>
      <c r="J352" s="212"/>
      <c r="K352" s="212"/>
      <c r="L352" s="217"/>
      <c r="M352" s="218"/>
      <c r="N352" s="219"/>
      <c r="O352" s="219"/>
      <c r="P352" s="219"/>
      <c r="Q352" s="219"/>
      <c r="R352" s="219"/>
      <c r="S352" s="219"/>
      <c r="T352" s="220"/>
      <c r="AT352" s="221" t="s">
        <v>154</v>
      </c>
      <c r="AU352" s="221" t="s">
        <v>88</v>
      </c>
      <c r="AV352" s="14" t="s">
        <v>88</v>
      </c>
      <c r="AW352" s="14" t="s">
        <v>33</v>
      </c>
      <c r="AX352" s="14" t="s">
        <v>78</v>
      </c>
      <c r="AY352" s="221" t="s">
        <v>144</v>
      </c>
    </row>
    <row r="353" spans="1:65" s="13" customFormat="1" ht="11.25">
      <c r="B353" s="200"/>
      <c r="C353" s="201"/>
      <c r="D353" s="202" t="s">
        <v>154</v>
      </c>
      <c r="E353" s="203" t="s">
        <v>1</v>
      </c>
      <c r="F353" s="204" t="s">
        <v>210</v>
      </c>
      <c r="G353" s="201"/>
      <c r="H353" s="203" t="s">
        <v>1</v>
      </c>
      <c r="I353" s="205"/>
      <c r="J353" s="201"/>
      <c r="K353" s="201"/>
      <c r="L353" s="206"/>
      <c r="M353" s="207"/>
      <c r="N353" s="208"/>
      <c r="O353" s="208"/>
      <c r="P353" s="208"/>
      <c r="Q353" s="208"/>
      <c r="R353" s="208"/>
      <c r="S353" s="208"/>
      <c r="T353" s="209"/>
      <c r="AT353" s="210" t="s">
        <v>154</v>
      </c>
      <c r="AU353" s="210" t="s">
        <v>88</v>
      </c>
      <c r="AV353" s="13" t="s">
        <v>86</v>
      </c>
      <c r="AW353" s="13" t="s">
        <v>33</v>
      </c>
      <c r="AX353" s="13" t="s">
        <v>78</v>
      </c>
      <c r="AY353" s="210" t="s">
        <v>144</v>
      </c>
    </row>
    <row r="354" spans="1:65" s="14" customFormat="1" ht="11.25">
      <c r="B354" s="211"/>
      <c r="C354" s="212"/>
      <c r="D354" s="202" t="s">
        <v>154</v>
      </c>
      <c r="E354" s="213" t="s">
        <v>1</v>
      </c>
      <c r="F354" s="214" t="s">
        <v>439</v>
      </c>
      <c r="G354" s="212"/>
      <c r="H354" s="215">
        <v>2.64</v>
      </c>
      <c r="I354" s="216"/>
      <c r="J354" s="212"/>
      <c r="K354" s="212"/>
      <c r="L354" s="217"/>
      <c r="M354" s="218"/>
      <c r="N354" s="219"/>
      <c r="O354" s="219"/>
      <c r="P354" s="219"/>
      <c r="Q354" s="219"/>
      <c r="R354" s="219"/>
      <c r="S354" s="219"/>
      <c r="T354" s="220"/>
      <c r="AT354" s="221" t="s">
        <v>154</v>
      </c>
      <c r="AU354" s="221" t="s">
        <v>88</v>
      </c>
      <c r="AV354" s="14" t="s">
        <v>88</v>
      </c>
      <c r="AW354" s="14" t="s">
        <v>33</v>
      </c>
      <c r="AX354" s="14" t="s">
        <v>78</v>
      </c>
      <c r="AY354" s="221" t="s">
        <v>144</v>
      </c>
    </row>
    <row r="355" spans="1:65" s="15" customFormat="1" ht="11.25">
      <c r="B355" s="222"/>
      <c r="C355" s="223"/>
      <c r="D355" s="202" t="s">
        <v>154</v>
      </c>
      <c r="E355" s="224" t="s">
        <v>1</v>
      </c>
      <c r="F355" s="225" t="s">
        <v>157</v>
      </c>
      <c r="G355" s="223"/>
      <c r="H355" s="226">
        <v>4.74</v>
      </c>
      <c r="I355" s="227"/>
      <c r="J355" s="223"/>
      <c r="K355" s="223"/>
      <c r="L355" s="228"/>
      <c r="M355" s="229"/>
      <c r="N355" s="230"/>
      <c r="O355" s="230"/>
      <c r="P355" s="230"/>
      <c r="Q355" s="230"/>
      <c r="R355" s="230"/>
      <c r="S355" s="230"/>
      <c r="T355" s="231"/>
      <c r="AT355" s="232" t="s">
        <v>154</v>
      </c>
      <c r="AU355" s="232" t="s">
        <v>88</v>
      </c>
      <c r="AV355" s="15" t="s">
        <v>152</v>
      </c>
      <c r="AW355" s="15" t="s">
        <v>33</v>
      </c>
      <c r="AX355" s="15" t="s">
        <v>86</v>
      </c>
      <c r="AY355" s="232" t="s">
        <v>144</v>
      </c>
    </row>
    <row r="356" spans="1:65" s="2" customFormat="1" ht="37.9" customHeight="1">
      <c r="A356" s="35"/>
      <c r="B356" s="36"/>
      <c r="C356" s="187" t="s">
        <v>444</v>
      </c>
      <c r="D356" s="187" t="s">
        <v>147</v>
      </c>
      <c r="E356" s="188" t="s">
        <v>445</v>
      </c>
      <c r="F356" s="189" t="s">
        <v>446</v>
      </c>
      <c r="G356" s="190" t="s">
        <v>166</v>
      </c>
      <c r="H356" s="191">
        <v>4.74</v>
      </c>
      <c r="I356" s="192"/>
      <c r="J356" s="193">
        <f>ROUND(I356*H356,2)</f>
        <v>0</v>
      </c>
      <c r="K356" s="189" t="s">
        <v>151</v>
      </c>
      <c r="L356" s="40"/>
      <c r="M356" s="194" t="s">
        <v>1</v>
      </c>
      <c r="N356" s="195" t="s">
        <v>43</v>
      </c>
      <c r="O356" s="72"/>
      <c r="P356" s="196">
        <f>O356*H356</f>
        <v>0</v>
      </c>
      <c r="Q356" s="196">
        <v>0</v>
      </c>
      <c r="R356" s="196">
        <f>Q356*H356</f>
        <v>0</v>
      </c>
      <c r="S356" s="196">
        <v>0</v>
      </c>
      <c r="T356" s="197">
        <f>S356*H356</f>
        <v>0</v>
      </c>
      <c r="U356" s="35"/>
      <c r="V356" s="35"/>
      <c r="W356" s="35"/>
      <c r="X356" s="35"/>
      <c r="Y356" s="35"/>
      <c r="Z356" s="35"/>
      <c r="AA356" s="35"/>
      <c r="AB356" s="35"/>
      <c r="AC356" s="35"/>
      <c r="AD356" s="35"/>
      <c r="AE356" s="35"/>
      <c r="AR356" s="198" t="s">
        <v>244</v>
      </c>
      <c r="AT356" s="198" t="s">
        <v>147</v>
      </c>
      <c r="AU356" s="198" t="s">
        <v>88</v>
      </c>
      <c r="AY356" s="18" t="s">
        <v>144</v>
      </c>
      <c r="BE356" s="199">
        <f>IF(N356="základní",J356,0)</f>
        <v>0</v>
      </c>
      <c r="BF356" s="199">
        <f>IF(N356="snížená",J356,0)</f>
        <v>0</v>
      </c>
      <c r="BG356" s="199">
        <f>IF(N356="zákl. přenesená",J356,0)</f>
        <v>0</v>
      </c>
      <c r="BH356" s="199">
        <f>IF(N356="sníž. přenesená",J356,0)</f>
        <v>0</v>
      </c>
      <c r="BI356" s="199">
        <f>IF(N356="nulová",J356,0)</f>
        <v>0</v>
      </c>
      <c r="BJ356" s="18" t="s">
        <v>86</v>
      </c>
      <c r="BK356" s="199">
        <f>ROUND(I356*H356,2)</f>
        <v>0</v>
      </c>
      <c r="BL356" s="18" t="s">
        <v>244</v>
      </c>
      <c r="BM356" s="198" t="s">
        <v>447</v>
      </c>
    </row>
    <row r="357" spans="1:65" s="13" customFormat="1" ht="11.25">
      <c r="B357" s="200"/>
      <c r="C357" s="201"/>
      <c r="D357" s="202" t="s">
        <v>154</v>
      </c>
      <c r="E357" s="203" t="s">
        <v>1</v>
      </c>
      <c r="F357" s="204" t="s">
        <v>437</v>
      </c>
      <c r="G357" s="201"/>
      <c r="H357" s="203" t="s">
        <v>1</v>
      </c>
      <c r="I357" s="205"/>
      <c r="J357" s="201"/>
      <c r="K357" s="201"/>
      <c r="L357" s="206"/>
      <c r="M357" s="207"/>
      <c r="N357" s="208"/>
      <c r="O357" s="208"/>
      <c r="P357" s="208"/>
      <c r="Q357" s="208"/>
      <c r="R357" s="208"/>
      <c r="S357" s="208"/>
      <c r="T357" s="209"/>
      <c r="AT357" s="210" t="s">
        <v>154</v>
      </c>
      <c r="AU357" s="210" t="s">
        <v>88</v>
      </c>
      <c r="AV357" s="13" t="s">
        <v>86</v>
      </c>
      <c r="AW357" s="13" t="s">
        <v>33</v>
      </c>
      <c r="AX357" s="13" t="s">
        <v>78</v>
      </c>
      <c r="AY357" s="210" t="s">
        <v>144</v>
      </c>
    </row>
    <row r="358" spans="1:65" s="14" customFormat="1" ht="11.25">
      <c r="B358" s="211"/>
      <c r="C358" s="212"/>
      <c r="D358" s="202" t="s">
        <v>154</v>
      </c>
      <c r="E358" s="213" t="s">
        <v>1</v>
      </c>
      <c r="F358" s="214" t="s">
        <v>438</v>
      </c>
      <c r="G358" s="212"/>
      <c r="H358" s="215">
        <v>2.1</v>
      </c>
      <c r="I358" s="216"/>
      <c r="J358" s="212"/>
      <c r="K358" s="212"/>
      <c r="L358" s="217"/>
      <c r="M358" s="218"/>
      <c r="N358" s="219"/>
      <c r="O358" s="219"/>
      <c r="P358" s="219"/>
      <c r="Q358" s="219"/>
      <c r="R358" s="219"/>
      <c r="S358" s="219"/>
      <c r="T358" s="220"/>
      <c r="AT358" s="221" t="s">
        <v>154</v>
      </c>
      <c r="AU358" s="221" t="s">
        <v>88</v>
      </c>
      <c r="AV358" s="14" t="s">
        <v>88</v>
      </c>
      <c r="AW358" s="14" t="s">
        <v>33</v>
      </c>
      <c r="AX358" s="14" t="s">
        <v>78</v>
      </c>
      <c r="AY358" s="221" t="s">
        <v>144</v>
      </c>
    </row>
    <row r="359" spans="1:65" s="13" customFormat="1" ht="11.25">
      <c r="B359" s="200"/>
      <c r="C359" s="201"/>
      <c r="D359" s="202" t="s">
        <v>154</v>
      </c>
      <c r="E359" s="203" t="s">
        <v>1</v>
      </c>
      <c r="F359" s="204" t="s">
        <v>210</v>
      </c>
      <c r="G359" s="201"/>
      <c r="H359" s="203" t="s">
        <v>1</v>
      </c>
      <c r="I359" s="205"/>
      <c r="J359" s="201"/>
      <c r="K359" s="201"/>
      <c r="L359" s="206"/>
      <c r="M359" s="207"/>
      <c r="N359" s="208"/>
      <c r="O359" s="208"/>
      <c r="P359" s="208"/>
      <c r="Q359" s="208"/>
      <c r="R359" s="208"/>
      <c r="S359" s="208"/>
      <c r="T359" s="209"/>
      <c r="AT359" s="210" t="s">
        <v>154</v>
      </c>
      <c r="AU359" s="210" t="s">
        <v>88</v>
      </c>
      <c r="AV359" s="13" t="s">
        <v>86</v>
      </c>
      <c r="AW359" s="13" t="s">
        <v>33</v>
      </c>
      <c r="AX359" s="13" t="s">
        <v>78</v>
      </c>
      <c r="AY359" s="210" t="s">
        <v>144</v>
      </c>
    </row>
    <row r="360" spans="1:65" s="14" customFormat="1" ht="11.25">
      <c r="B360" s="211"/>
      <c r="C360" s="212"/>
      <c r="D360" s="202" t="s">
        <v>154</v>
      </c>
      <c r="E360" s="213" t="s">
        <v>1</v>
      </c>
      <c r="F360" s="214" t="s">
        <v>439</v>
      </c>
      <c r="G360" s="212"/>
      <c r="H360" s="215">
        <v>2.64</v>
      </c>
      <c r="I360" s="216"/>
      <c r="J360" s="212"/>
      <c r="K360" s="212"/>
      <c r="L360" s="217"/>
      <c r="M360" s="218"/>
      <c r="N360" s="219"/>
      <c r="O360" s="219"/>
      <c r="P360" s="219"/>
      <c r="Q360" s="219"/>
      <c r="R360" s="219"/>
      <c r="S360" s="219"/>
      <c r="T360" s="220"/>
      <c r="AT360" s="221" t="s">
        <v>154</v>
      </c>
      <c r="AU360" s="221" t="s">
        <v>88</v>
      </c>
      <c r="AV360" s="14" t="s">
        <v>88</v>
      </c>
      <c r="AW360" s="14" t="s">
        <v>33</v>
      </c>
      <c r="AX360" s="14" t="s">
        <v>78</v>
      </c>
      <c r="AY360" s="221" t="s">
        <v>144</v>
      </c>
    </row>
    <row r="361" spans="1:65" s="15" customFormat="1" ht="11.25">
      <c r="B361" s="222"/>
      <c r="C361" s="223"/>
      <c r="D361" s="202" t="s">
        <v>154</v>
      </c>
      <c r="E361" s="224" t="s">
        <v>1</v>
      </c>
      <c r="F361" s="225" t="s">
        <v>157</v>
      </c>
      <c r="G361" s="223"/>
      <c r="H361" s="226">
        <v>4.74</v>
      </c>
      <c r="I361" s="227"/>
      <c r="J361" s="223"/>
      <c r="K361" s="223"/>
      <c r="L361" s="228"/>
      <c r="M361" s="229"/>
      <c r="N361" s="230"/>
      <c r="O361" s="230"/>
      <c r="P361" s="230"/>
      <c r="Q361" s="230"/>
      <c r="R361" s="230"/>
      <c r="S361" s="230"/>
      <c r="T361" s="231"/>
      <c r="AT361" s="232" t="s">
        <v>154</v>
      </c>
      <c r="AU361" s="232" t="s">
        <v>88</v>
      </c>
      <c r="AV361" s="15" t="s">
        <v>152</v>
      </c>
      <c r="AW361" s="15" t="s">
        <v>33</v>
      </c>
      <c r="AX361" s="15" t="s">
        <v>86</v>
      </c>
      <c r="AY361" s="232" t="s">
        <v>144</v>
      </c>
    </row>
    <row r="362" spans="1:65" s="2" customFormat="1" ht="33" customHeight="1">
      <c r="A362" s="35"/>
      <c r="B362" s="36"/>
      <c r="C362" s="187" t="s">
        <v>448</v>
      </c>
      <c r="D362" s="187" t="s">
        <v>147</v>
      </c>
      <c r="E362" s="188" t="s">
        <v>449</v>
      </c>
      <c r="F362" s="189" t="s">
        <v>450</v>
      </c>
      <c r="G362" s="190" t="s">
        <v>181</v>
      </c>
      <c r="H362" s="191">
        <v>11.852</v>
      </c>
      <c r="I362" s="192"/>
      <c r="J362" s="193">
        <f>ROUND(I362*H362,2)</f>
        <v>0</v>
      </c>
      <c r="K362" s="189" t="s">
        <v>151</v>
      </c>
      <c r="L362" s="40"/>
      <c r="M362" s="194" t="s">
        <v>1</v>
      </c>
      <c r="N362" s="195" t="s">
        <v>43</v>
      </c>
      <c r="O362" s="72"/>
      <c r="P362" s="196">
        <f>O362*H362</f>
        <v>0</v>
      </c>
      <c r="Q362" s="196">
        <v>0</v>
      </c>
      <c r="R362" s="196">
        <f>Q362*H362</f>
        <v>0</v>
      </c>
      <c r="S362" s="196">
        <v>0</v>
      </c>
      <c r="T362" s="197">
        <f>S362*H362</f>
        <v>0</v>
      </c>
      <c r="U362" s="35"/>
      <c r="V362" s="35"/>
      <c r="W362" s="35"/>
      <c r="X362" s="35"/>
      <c r="Y362" s="35"/>
      <c r="Z362" s="35"/>
      <c r="AA362" s="35"/>
      <c r="AB362" s="35"/>
      <c r="AC362" s="35"/>
      <c r="AD362" s="35"/>
      <c r="AE362" s="35"/>
      <c r="AR362" s="198" t="s">
        <v>244</v>
      </c>
      <c r="AT362" s="198" t="s">
        <v>147</v>
      </c>
      <c r="AU362" s="198" t="s">
        <v>88</v>
      </c>
      <c r="AY362" s="18" t="s">
        <v>144</v>
      </c>
      <c r="BE362" s="199">
        <f>IF(N362="základní",J362,0)</f>
        <v>0</v>
      </c>
      <c r="BF362" s="199">
        <f>IF(N362="snížená",J362,0)</f>
        <v>0</v>
      </c>
      <c r="BG362" s="199">
        <f>IF(N362="zákl. přenesená",J362,0)</f>
        <v>0</v>
      </c>
      <c r="BH362" s="199">
        <f>IF(N362="sníž. přenesená",J362,0)</f>
        <v>0</v>
      </c>
      <c r="BI362" s="199">
        <f>IF(N362="nulová",J362,0)</f>
        <v>0</v>
      </c>
      <c r="BJ362" s="18" t="s">
        <v>86</v>
      </c>
      <c r="BK362" s="199">
        <f>ROUND(I362*H362,2)</f>
        <v>0</v>
      </c>
      <c r="BL362" s="18" t="s">
        <v>244</v>
      </c>
      <c r="BM362" s="198" t="s">
        <v>451</v>
      </c>
    </row>
    <row r="363" spans="1:65" s="13" customFormat="1" ht="11.25">
      <c r="B363" s="200"/>
      <c r="C363" s="201"/>
      <c r="D363" s="202" t="s">
        <v>154</v>
      </c>
      <c r="E363" s="203" t="s">
        <v>1</v>
      </c>
      <c r="F363" s="204" t="s">
        <v>176</v>
      </c>
      <c r="G363" s="201"/>
      <c r="H363" s="203" t="s">
        <v>1</v>
      </c>
      <c r="I363" s="205"/>
      <c r="J363" s="201"/>
      <c r="K363" s="201"/>
      <c r="L363" s="206"/>
      <c r="M363" s="207"/>
      <c r="N363" s="208"/>
      <c r="O363" s="208"/>
      <c r="P363" s="208"/>
      <c r="Q363" s="208"/>
      <c r="R363" s="208"/>
      <c r="S363" s="208"/>
      <c r="T363" s="209"/>
      <c r="AT363" s="210" t="s">
        <v>154</v>
      </c>
      <c r="AU363" s="210" t="s">
        <v>88</v>
      </c>
      <c r="AV363" s="13" t="s">
        <v>86</v>
      </c>
      <c r="AW363" s="13" t="s">
        <v>33</v>
      </c>
      <c r="AX363" s="13" t="s">
        <v>78</v>
      </c>
      <c r="AY363" s="210" t="s">
        <v>144</v>
      </c>
    </row>
    <row r="364" spans="1:65" s="14" customFormat="1" ht="11.25">
      <c r="B364" s="211"/>
      <c r="C364" s="212"/>
      <c r="D364" s="202" t="s">
        <v>154</v>
      </c>
      <c r="E364" s="213" t="s">
        <v>1</v>
      </c>
      <c r="F364" s="214" t="s">
        <v>452</v>
      </c>
      <c r="G364" s="212"/>
      <c r="H364" s="215">
        <v>6.2519999999999998</v>
      </c>
      <c r="I364" s="216"/>
      <c r="J364" s="212"/>
      <c r="K364" s="212"/>
      <c r="L364" s="217"/>
      <c r="M364" s="218"/>
      <c r="N364" s="219"/>
      <c r="O364" s="219"/>
      <c r="P364" s="219"/>
      <c r="Q364" s="219"/>
      <c r="R364" s="219"/>
      <c r="S364" s="219"/>
      <c r="T364" s="220"/>
      <c r="AT364" s="221" t="s">
        <v>154</v>
      </c>
      <c r="AU364" s="221" t="s">
        <v>88</v>
      </c>
      <c r="AV364" s="14" t="s">
        <v>88</v>
      </c>
      <c r="AW364" s="14" t="s">
        <v>33</v>
      </c>
      <c r="AX364" s="14" t="s">
        <v>78</v>
      </c>
      <c r="AY364" s="221" t="s">
        <v>144</v>
      </c>
    </row>
    <row r="365" spans="1:65" s="14" customFormat="1" ht="11.25">
      <c r="B365" s="211"/>
      <c r="C365" s="212"/>
      <c r="D365" s="202" t="s">
        <v>154</v>
      </c>
      <c r="E365" s="213" t="s">
        <v>1</v>
      </c>
      <c r="F365" s="214" t="s">
        <v>453</v>
      </c>
      <c r="G365" s="212"/>
      <c r="H365" s="215">
        <v>-0.7</v>
      </c>
      <c r="I365" s="216"/>
      <c r="J365" s="212"/>
      <c r="K365" s="212"/>
      <c r="L365" s="217"/>
      <c r="M365" s="218"/>
      <c r="N365" s="219"/>
      <c r="O365" s="219"/>
      <c r="P365" s="219"/>
      <c r="Q365" s="219"/>
      <c r="R365" s="219"/>
      <c r="S365" s="219"/>
      <c r="T365" s="220"/>
      <c r="AT365" s="221" t="s">
        <v>154</v>
      </c>
      <c r="AU365" s="221" t="s">
        <v>88</v>
      </c>
      <c r="AV365" s="14" t="s">
        <v>88</v>
      </c>
      <c r="AW365" s="14" t="s">
        <v>33</v>
      </c>
      <c r="AX365" s="14" t="s">
        <v>78</v>
      </c>
      <c r="AY365" s="221" t="s">
        <v>144</v>
      </c>
    </row>
    <row r="366" spans="1:65" s="13" customFormat="1" ht="11.25">
      <c r="B366" s="200"/>
      <c r="C366" s="201"/>
      <c r="D366" s="202" t="s">
        <v>154</v>
      </c>
      <c r="E366" s="203" t="s">
        <v>1</v>
      </c>
      <c r="F366" s="204" t="s">
        <v>210</v>
      </c>
      <c r="G366" s="201"/>
      <c r="H366" s="203" t="s">
        <v>1</v>
      </c>
      <c r="I366" s="205"/>
      <c r="J366" s="201"/>
      <c r="K366" s="201"/>
      <c r="L366" s="206"/>
      <c r="M366" s="207"/>
      <c r="N366" s="208"/>
      <c r="O366" s="208"/>
      <c r="P366" s="208"/>
      <c r="Q366" s="208"/>
      <c r="R366" s="208"/>
      <c r="S366" s="208"/>
      <c r="T366" s="209"/>
      <c r="AT366" s="210" t="s">
        <v>154</v>
      </c>
      <c r="AU366" s="210" t="s">
        <v>88</v>
      </c>
      <c r="AV366" s="13" t="s">
        <v>86</v>
      </c>
      <c r="AW366" s="13" t="s">
        <v>33</v>
      </c>
      <c r="AX366" s="13" t="s">
        <v>78</v>
      </c>
      <c r="AY366" s="210" t="s">
        <v>144</v>
      </c>
    </row>
    <row r="367" spans="1:65" s="14" customFormat="1" ht="11.25">
      <c r="B367" s="211"/>
      <c r="C367" s="212"/>
      <c r="D367" s="202" t="s">
        <v>154</v>
      </c>
      <c r="E367" s="213" t="s">
        <v>1</v>
      </c>
      <c r="F367" s="214" t="s">
        <v>454</v>
      </c>
      <c r="G367" s="212"/>
      <c r="H367" s="215">
        <v>7.1</v>
      </c>
      <c r="I367" s="216"/>
      <c r="J367" s="212"/>
      <c r="K367" s="212"/>
      <c r="L367" s="217"/>
      <c r="M367" s="218"/>
      <c r="N367" s="219"/>
      <c r="O367" s="219"/>
      <c r="P367" s="219"/>
      <c r="Q367" s="219"/>
      <c r="R367" s="219"/>
      <c r="S367" s="219"/>
      <c r="T367" s="220"/>
      <c r="AT367" s="221" t="s">
        <v>154</v>
      </c>
      <c r="AU367" s="221" t="s">
        <v>88</v>
      </c>
      <c r="AV367" s="14" t="s">
        <v>88</v>
      </c>
      <c r="AW367" s="14" t="s">
        <v>33</v>
      </c>
      <c r="AX367" s="14" t="s">
        <v>78</v>
      </c>
      <c r="AY367" s="221" t="s">
        <v>144</v>
      </c>
    </row>
    <row r="368" spans="1:65" s="14" customFormat="1" ht="11.25">
      <c r="B368" s="211"/>
      <c r="C368" s="212"/>
      <c r="D368" s="202" t="s">
        <v>154</v>
      </c>
      <c r="E368" s="213" t="s">
        <v>1</v>
      </c>
      <c r="F368" s="214" t="s">
        <v>455</v>
      </c>
      <c r="G368" s="212"/>
      <c r="H368" s="215">
        <v>-0.8</v>
      </c>
      <c r="I368" s="216"/>
      <c r="J368" s="212"/>
      <c r="K368" s="212"/>
      <c r="L368" s="217"/>
      <c r="M368" s="218"/>
      <c r="N368" s="219"/>
      <c r="O368" s="219"/>
      <c r="P368" s="219"/>
      <c r="Q368" s="219"/>
      <c r="R368" s="219"/>
      <c r="S368" s="219"/>
      <c r="T368" s="220"/>
      <c r="AT368" s="221" t="s">
        <v>154</v>
      </c>
      <c r="AU368" s="221" t="s">
        <v>88</v>
      </c>
      <c r="AV368" s="14" t="s">
        <v>88</v>
      </c>
      <c r="AW368" s="14" t="s">
        <v>33</v>
      </c>
      <c r="AX368" s="14" t="s">
        <v>78</v>
      </c>
      <c r="AY368" s="221" t="s">
        <v>144</v>
      </c>
    </row>
    <row r="369" spans="1:65" s="15" customFormat="1" ht="11.25">
      <c r="B369" s="222"/>
      <c r="C369" s="223"/>
      <c r="D369" s="202" t="s">
        <v>154</v>
      </c>
      <c r="E369" s="224" t="s">
        <v>1</v>
      </c>
      <c r="F369" s="225" t="s">
        <v>157</v>
      </c>
      <c r="G369" s="223"/>
      <c r="H369" s="226">
        <v>11.851999999999999</v>
      </c>
      <c r="I369" s="227"/>
      <c r="J369" s="223"/>
      <c r="K369" s="223"/>
      <c r="L369" s="228"/>
      <c r="M369" s="229"/>
      <c r="N369" s="230"/>
      <c r="O369" s="230"/>
      <c r="P369" s="230"/>
      <c r="Q369" s="230"/>
      <c r="R369" s="230"/>
      <c r="S369" s="230"/>
      <c r="T369" s="231"/>
      <c r="AT369" s="232" t="s">
        <v>154</v>
      </c>
      <c r="AU369" s="232" t="s">
        <v>88</v>
      </c>
      <c r="AV369" s="15" t="s">
        <v>152</v>
      </c>
      <c r="AW369" s="15" t="s">
        <v>33</v>
      </c>
      <c r="AX369" s="15" t="s">
        <v>86</v>
      </c>
      <c r="AY369" s="232" t="s">
        <v>144</v>
      </c>
    </row>
    <row r="370" spans="1:65" s="2" customFormat="1" ht="33" customHeight="1">
      <c r="A370" s="35"/>
      <c r="B370" s="36"/>
      <c r="C370" s="233" t="s">
        <v>456</v>
      </c>
      <c r="D370" s="233" t="s">
        <v>158</v>
      </c>
      <c r="E370" s="234" t="s">
        <v>457</v>
      </c>
      <c r="F370" s="235" t="s">
        <v>458</v>
      </c>
      <c r="G370" s="236" t="s">
        <v>234</v>
      </c>
      <c r="H370" s="237">
        <v>48</v>
      </c>
      <c r="I370" s="238"/>
      <c r="J370" s="239">
        <f>ROUND(I370*H370,2)</f>
        <v>0</v>
      </c>
      <c r="K370" s="235" t="s">
        <v>151</v>
      </c>
      <c r="L370" s="240"/>
      <c r="M370" s="241" t="s">
        <v>1</v>
      </c>
      <c r="N370" s="242" t="s">
        <v>43</v>
      </c>
      <c r="O370" s="72"/>
      <c r="P370" s="196">
        <f>O370*H370</f>
        <v>0</v>
      </c>
      <c r="Q370" s="196">
        <v>0</v>
      </c>
      <c r="R370" s="196">
        <f>Q370*H370</f>
        <v>0</v>
      </c>
      <c r="S370" s="196">
        <v>0</v>
      </c>
      <c r="T370" s="197">
        <f>S370*H370</f>
        <v>0</v>
      </c>
      <c r="U370" s="35"/>
      <c r="V370" s="35"/>
      <c r="W370" s="35"/>
      <c r="X370" s="35"/>
      <c r="Y370" s="35"/>
      <c r="Z370" s="35"/>
      <c r="AA370" s="35"/>
      <c r="AB370" s="35"/>
      <c r="AC370" s="35"/>
      <c r="AD370" s="35"/>
      <c r="AE370" s="35"/>
      <c r="AR370" s="198" t="s">
        <v>330</v>
      </c>
      <c r="AT370" s="198" t="s">
        <v>158</v>
      </c>
      <c r="AU370" s="198" t="s">
        <v>88</v>
      </c>
      <c r="AY370" s="18" t="s">
        <v>144</v>
      </c>
      <c r="BE370" s="199">
        <f>IF(N370="základní",J370,0)</f>
        <v>0</v>
      </c>
      <c r="BF370" s="199">
        <f>IF(N370="snížená",J370,0)</f>
        <v>0</v>
      </c>
      <c r="BG370" s="199">
        <f>IF(N370="zákl. přenesená",J370,0)</f>
        <v>0</v>
      </c>
      <c r="BH370" s="199">
        <f>IF(N370="sníž. přenesená",J370,0)</f>
        <v>0</v>
      </c>
      <c r="BI370" s="199">
        <f>IF(N370="nulová",J370,0)</f>
        <v>0</v>
      </c>
      <c r="BJ370" s="18" t="s">
        <v>86</v>
      </c>
      <c r="BK370" s="199">
        <f>ROUND(I370*H370,2)</f>
        <v>0</v>
      </c>
      <c r="BL370" s="18" t="s">
        <v>244</v>
      </c>
      <c r="BM370" s="198" t="s">
        <v>459</v>
      </c>
    </row>
    <row r="371" spans="1:65" s="13" customFormat="1" ht="11.25">
      <c r="B371" s="200"/>
      <c r="C371" s="201"/>
      <c r="D371" s="202" t="s">
        <v>154</v>
      </c>
      <c r="E371" s="203" t="s">
        <v>1</v>
      </c>
      <c r="F371" s="204" t="s">
        <v>176</v>
      </c>
      <c r="G371" s="201"/>
      <c r="H371" s="203" t="s">
        <v>1</v>
      </c>
      <c r="I371" s="205"/>
      <c r="J371" s="201"/>
      <c r="K371" s="201"/>
      <c r="L371" s="206"/>
      <c r="M371" s="207"/>
      <c r="N371" s="208"/>
      <c r="O371" s="208"/>
      <c r="P371" s="208"/>
      <c r="Q371" s="208"/>
      <c r="R371" s="208"/>
      <c r="S371" s="208"/>
      <c r="T371" s="209"/>
      <c r="AT371" s="210" t="s">
        <v>154</v>
      </c>
      <c r="AU371" s="210" t="s">
        <v>88</v>
      </c>
      <c r="AV371" s="13" t="s">
        <v>86</v>
      </c>
      <c r="AW371" s="13" t="s">
        <v>33</v>
      </c>
      <c r="AX371" s="13" t="s">
        <v>78</v>
      </c>
      <c r="AY371" s="210" t="s">
        <v>144</v>
      </c>
    </row>
    <row r="372" spans="1:65" s="14" customFormat="1" ht="11.25">
      <c r="B372" s="211"/>
      <c r="C372" s="212"/>
      <c r="D372" s="202" t="s">
        <v>154</v>
      </c>
      <c r="E372" s="213" t="s">
        <v>1</v>
      </c>
      <c r="F372" s="214" t="s">
        <v>460</v>
      </c>
      <c r="G372" s="212"/>
      <c r="H372" s="215">
        <v>22.923999999999999</v>
      </c>
      <c r="I372" s="216"/>
      <c r="J372" s="212"/>
      <c r="K372" s="212"/>
      <c r="L372" s="217"/>
      <c r="M372" s="218"/>
      <c r="N372" s="219"/>
      <c r="O372" s="219"/>
      <c r="P372" s="219"/>
      <c r="Q372" s="219"/>
      <c r="R372" s="219"/>
      <c r="S372" s="219"/>
      <c r="T372" s="220"/>
      <c r="AT372" s="221" t="s">
        <v>154</v>
      </c>
      <c r="AU372" s="221" t="s">
        <v>88</v>
      </c>
      <c r="AV372" s="14" t="s">
        <v>88</v>
      </c>
      <c r="AW372" s="14" t="s">
        <v>33</v>
      </c>
      <c r="AX372" s="14" t="s">
        <v>78</v>
      </c>
      <c r="AY372" s="221" t="s">
        <v>144</v>
      </c>
    </row>
    <row r="373" spans="1:65" s="14" customFormat="1" ht="11.25">
      <c r="B373" s="211"/>
      <c r="C373" s="212"/>
      <c r="D373" s="202" t="s">
        <v>154</v>
      </c>
      <c r="E373" s="213" t="s">
        <v>1</v>
      </c>
      <c r="F373" s="214" t="s">
        <v>453</v>
      </c>
      <c r="G373" s="212"/>
      <c r="H373" s="215">
        <v>-0.7</v>
      </c>
      <c r="I373" s="216"/>
      <c r="J373" s="212"/>
      <c r="K373" s="212"/>
      <c r="L373" s="217"/>
      <c r="M373" s="218"/>
      <c r="N373" s="219"/>
      <c r="O373" s="219"/>
      <c r="P373" s="219"/>
      <c r="Q373" s="219"/>
      <c r="R373" s="219"/>
      <c r="S373" s="219"/>
      <c r="T373" s="220"/>
      <c r="AT373" s="221" t="s">
        <v>154</v>
      </c>
      <c r="AU373" s="221" t="s">
        <v>88</v>
      </c>
      <c r="AV373" s="14" t="s">
        <v>88</v>
      </c>
      <c r="AW373" s="14" t="s">
        <v>33</v>
      </c>
      <c r="AX373" s="14" t="s">
        <v>78</v>
      </c>
      <c r="AY373" s="221" t="s">
        <v>144</v>
      </c>
    </row>
    <row r="374" spans="1:65" s="13" customFormat="1" ht="11.25">
      <c r="B374" s="200"/>
      <c r="C374" s="201"/>
      <c r="D374" s="202" t="s">
        <v>154</v>
      </c>
      <c r="E374" s="203" t="s">
        <v>1</v>
      </c>
      <c r="F374" s="204" t="s">
        <v>210</v>
      </c>
      <c r="G374" s="201"/>
      <c r="H374" s="203" t="s">
        <v>1</v>
      </c>
      <c r="I374" s="205"/>
      <c r="J374" s="201"/>
      <c r="K374" s="201"/>
      <c r="L374" s="206"/>
      <c r="M374" s="207"/>
      <c r="N374" s="208"/>
      <c r="O374" s="208"/>
      <c r="P374" s="208"/>
      <c r="Q374" s="208"/>
      <c r="R374" s="208"/>
      <c r="S374" s="208"/>
      <c r="T374" s="209"/>
      <c r="AT374" s="210" t="s">
        <v>154</v>
      </c>
      <c r="AU374" s="210" t="s">
        <v>88</v>
      </c>
      <c r="AV374" s="13" t="s">
        <v>86</v>
      </c>
      <c r="AW374" s="13" t="s">
        <v>33</v>
      </c>
      <c r="AX374" s="13" t="s">
        <v>78</v>
      </c>
      <c r="AY374" s="210" t="s">
        <v>144</v>
      </c>
    </row>
    <row r="375" spans="1:65" s="14" customFormat="1" ht="11.25">
      <c r="B375" s="211"/>
      <c r="C375" s="212"/>
      <c r="D375" s="202" t="s">
        <v>154</v>
      </c>
      <c r="E375" s="213" t="s">
        <v>1</v>
      </c>
      <c r="F375" s="214" t="s">
        <v>461</v>
      </c>
      <c r="G375" s="212"/>
      <c r="H375" s="215">
        <v>26.033000000000001</v>
      </c>
      <c r="I375" s="216"/>
      <c r="J375" s="212"/>
      <c r="K375" s="212"/>
      <c r="L375" s="217"/>
      <c r="M375" s="218"/>
      <c r="N375" s="219"/>
      <c r="O375" s="219"/>
      <c r="P375" s="219"/>
      <c r="Q375" s="219"/>
      <c r="R375" s="219"/>
      <c r="S375" s="219"/>
      <c r="T375" s="220"/>
      <c r="AT375" s="221" t="s">
        <v>154</v>
      </c>
      <c r="AU375" s="221" t="s">
        <v>88</v>
      </c>
      <c r="AV375" s="14" t="s">
        <v>88</v>
      </c>
      <c r="AW375" s="14" t="s">
        <v>33</v>
      </c>
      <c r="AX375" s="14" t="s">
        <v>78</v>
      </c>
      <c r="AY375" s="221" t="s">
        <v>144</v>
      </c>
    </row>
    <row r="376" spans="1:65" s="14" customFormat="1" ht="11.25">
      <c r="B376" s="211"/>
      <c r="C376" s="212"/>
      <c r="D376" s="202" t="s">
        <v>154</v>
      </c>
      <c r="E376" s="213" t="s">
        <v>1</v>
      </c>
      <c r="F376" s="214" t="s">
        <v>455</v>
      </c>
      <c r="G376" s="212"/>
      <c r="H376" s="215">
        <v>-0.8</v>
      </c>
      <c r="I376" s="216"/>
      <c r="J376" s="212"/>
      <c r="K376" s="212"/>
      <c r="L376" s="217"/>
      <c r="M376" s="218"/>
      <c r="N376" s="219"/>
      <c r="O376" s="219"/>
      <c r="P376" s="219"/>
      <c r="Q376" s="219"/>
      <c r="R376" s="219"/>
      <c r="S376" s="219"/>
      <c r="T376" s="220"/>
      <c r="AT376" s="221" t="s">
        <v>154</v>
      </c>
      <c r="AU376" s="221" t="s">
        <v>88</v>
      </c>
      <c r="AV376" s="14" t="s">
        <v>88</v>
      </c>
      <c r="AW376" s="14" t="s">
        <v>33</v>
      </c>
      <c r="AX376" s="14" t="s">
        <v>78</v>
      </c>
      <c r="AY376" s="221" t="s">
        <v>144</v>
      </c>
    </row>
    <row r="377" spans="1:65" s="14" customFormat="1" ht="11.25">
      <c r="B377" s="211"/>
      <c r="C377" s="212"/>
      <c r="D377" s="202" t="s">
        <v>154</v>
      </c>
      <c r="E377" s="213" t="s">
        <v>1</v>
      </c>
      <c r="F377" s="214" t="s">
        <v>462</v>
      </c>
      <c r="G377" s="212"/>
      <c r="H377" s="215">
        <v>0.54300000000000004</v>
      </c>
      <c r="I377" s="216"/>
      <c r="J377" s="212"/>
      <c r="K377" s="212"/>
      <c r="L377" s="217"/>
      <c r="M377" s="218"/>
      <c r="N377" s="219"/>
      <c r="O377" s="219"/>
      <c r="P377" s="219"/>
      <c r="Q377" s="219"/>
      <c r="R377" s="219"/>
      <c r="S377" s="219"/>
      <c r="T377" s="220"/>
      <c r="AT377" s="221" t="s">
        <v>154</v>
      </c>
      <c r="AU377" s="221" t="s">
        <v>88</v>
      </c>
      <c r="AV377" s="14" t="s">
        <v>88</v>
      </c>
      <c r="AW377" s="14" t="s">
        <v>33</v>
      </c>
      <c r="AX377" s="14" t="s">
        <v>78</v>
      </c>
      <c r="AY377" s="221" t="s">
        <v>144</v>
      </c>
    </row>
    <row r="378" spans="1:65" s="15" customFormat="1" ht="11.25">
      <c r="B378" s="222"/>
      <c r="C378" s="223"/>
      <c r="D378" s="202" t="s">
        <v>154</v>
      </c>
      <c r="E378" s="224" t="s">
        <v>1</v>
      </c>
      <c r="F378" s="225" t="s">
        <v>157</v>
      </c>
      <c r="G378" s="223"/>
      <c r="H378" s="226">
        <v>48.000000000000007</v>
      </c>
      <c r="I378" s="227"/>
      <c r="J378" s="223"/>
      <c r="K378" s="223"/>
      <c r="L378" s="228"/>
      <c r="M378" s="229"/>
      <c r="N378" s="230"/>
      <c r="O378" s="230"/>
      <c r="P378" s="230"/>
      <c r="Q378" s="230"/>
      <c r="R378" s="230"/>
      <c r="S378" s="230"/>
      <c r="T378" s="231"/>
      <c r="AT378" s="232" t="s">
        <v>154</v>
      </c>
      <c r="AU378" s="232" t="s">
        <v>88</v>
      </c>
      <c r="AV378" s="15" t="s">
        <v>152</v>
      </c>
      <c r="AW378" s="15" t="s">
        <v>33</v>
      </c>
      <c r="AX378" s="15" t="s">
        <v>86</v>
      </c>
      <c r="AY378" s="232" t="s">
        <v>144</v>
      </c>
    </row>
    <row r="379" spans="1:65" s="2" customFormat="1" ht="49.15" customHeight="1">
      <c r="A379" s="35"/>
      <c r="B379" s="36"/>
      <c r="C379" s="187" t="s">
        <v>463</v>
      </c>
      <c r="D379" s="187" t="s">
        <v>147</v>
      </c>
      <c r="E379" s="188" t="s">
        <v>464</v>
      </c>
      <c r="F379" s="189" t="s">
        <v>465</v>
      </c>
      <c r="G379" s="190" t="s">
        <v>166</v>
      </c>
      <c r="H379" s="191">
        <v>4.74</v>
      </c>
      <c r="I379" s="192"/>
      <c r="J379" s="193">
        <f>ROUND(I379*H379,2)</f>
        <v>0</v>
      </c>
      <c r="K379" s="189" t="s">
        <v>151</v>
      </c>
      <c r="L379" s="40"/>
      <c r="M379" s="194" t="s">
        <v>1</v>
      </c>
      <c r="N379" s="195" t="s">
        <v>43</v>
      </c>
      <c r="O379" s="72"/>
      <c r="P379" s="196">
        <f>O379*H379</f>
        <v>0</v>
      </c>
      <c r="Q379" s="196">
        <v>0</v>
      </c>
      <c r="R379" s="196">
        <f>Q379*H379</f>
        <v>0</v>
      </c>
      <c r="S379" s="196">
        <v>0</v>
      </c>
      <c r="T379" s="197">
        <f>S379*H379</f>
        <v>0</v>
      </c>
      <c r="U379" s="35"/>
      <c r="V379" s="35"/>
      <c r="W379" s="35"/>
      <c r="X379" s="35"/>
      <c r="Y379" s="35"/>
      <c r="Z379" s="35"/>
      <c r="AA379" s="35"/>
      <c r="AB379" s="35"/>
      <c r="AC379" s="35"/>
      <c r="AD379" s="35"/>
      <c r="AE379" s="35"/>
      <c r="AR379" s="198" t="s">
        <v>244</v>
      </c>
      <c r="AT379" s="198" t="s">
        <v>147</v>
      </c>
      <c r="AU379" s="198" t="s">
        <v>88</v>
      </c>
      <c r="AY379" s="18" t="s">
        <v>144</v>
      </c>
      <c r="BE379" s="199">
        <f>IF(N379="základní",J379,0)</f>
        <v>0</v>
      </c>
      <c r="BF379" s="199">
        <f>IF(N379="snížená",J379,0)</f>
        <v>0</v>
      </c>
      <c r="BG379" s="199">
        <f>IF(N379="zákl. přenesená",J379,0)</f>
        <v>0</v>
      </c>
      <c r="BH379" s="199">
        <f>IF(N379="sníž. přenesená",J379,0)</f>
        <v>0</v>
      </c>
      <c r="BI379" s="199">
        <f>IF(N379="nulová",J379,0)</f>
        <v>0</v>
      </c>
      <c r="BJ379" s="18" t="s">
        <v>86</v>
      </c>
      <c r="BK379" s="199">
        <f>ROUND(I379*H379,2)</f>
        <v>0</v>
      </c>
      <c r="BL379" s="18" t="s">
        <v>244</v>
      </c>
      <c r="BM379" s="198" t="s">
        <v>466</v>
      </c>
    </row>
    <row r="380" spans="1:65" s="13" customFormat="1" ht="11.25">
      <c r="B380" s="200"/>
      <c r="C380" s="201"/>
      <c r="D380" s="202" t="s">
        <v>154</v>
      </c>
      <c r="E380" s="203" t="s">
        <v>1</v>
      </c>
      <c r="F380" s="204" t="s">
        <v>437</v>
      </c>
      <c r="G380" s="201"/>
      <c r="H380" s="203" t="s">
        <v>1</v>
      </c>
      <c r="I380" s="205"/>
      <c r="J380" s="201"/>
      <c r="K380" s="201"/>
      <c r="L380" s="206"/>
      <c r="M380" s="207"/>
      <c r="N380" s="208"/>
      <c r="O380" s="208"/>
      <c r="P380" s="208"/>
      <c r="Q380" s="208"/>
      <c r="R380" s="208"/>
      <c r="S380" s="208"/>
      <c r="T380" s="209"/>
      <c r="AT380" s="210" t="s">
        <v>154</v>
      </c>
      <c r="AU380" s="210" t="s">
        <v>88</v>
      </c>
      <c r="AV380" s="13" t="s">
        <v>86</v>
      </c>
      <c r="AW380" s="13" t="s">
        <v>33</v>
      </c>
      <c r="AX380" s="13" t="s">
        <v>78</v>
      </c>
      <c r="AY380" s="210" t="s">
        <v>144</v>
      </c>
    </row>
    <row r="381" spans="1:65" s="14" customFormat="1" ht="11.25">
      <c r="B381" s="211"/>
      <c r="C381" s="212"/>
      <c r="D381" s="202" t="s">
        <v>154</v>
      </c>
      <c r="E381" s="213" t="s">
        <v>1</v>
      </c>
      <c r="F381" s="214" t="s">
        <v>438</v>
      </c>
      <c r="G381" s="212"/>
      <c r="H381" s="215">
        <v>2.1</v>
      </c>
      <c r="I381" s="216"/>
      <c r="J381" s="212"/>
      <c r="K381" s="212"/>
      <c r="L381" s="217"/>
      <c r="M381" s="218"/>
      <c r="N381" s="219"/>
      <c r="O381" s="219"/>
      <c r="P381" s="219"/>
      <c r="Q381" s="219"/>
      <c r="R381" s="219"/>
      <c r="S381" s="219"/>
      <c r="T381" s="220"/>
      <c r="AT381" s="221" t="s">
        <v>154</v>
      </c>
      <c r="AU381" s="221" t="s">
        <v>88</v>
      </c>
      <c r="AV381" s="14" t="s">
        <v>88</v>
      </c>
      <c r="AW381" s="14" t="s">
        <v>33</v>
      </c>
      <c r="AX381" s="14" t="s">
        <v>78</v>
      </c>
      <c r="AY381" s="221" t="s">
        <v>144</v>
      </c>
    </row>
    <row r="382" spans="1:65" s="13" customFormat="1" ht="11.25">
      <c r="B382" s="200"/>
      <c r="C382" s="201"/>
      <c r="D382" s="202" t="s">
        <v>154</v>
      </c>
      <c r="E382" s="203" t="s">
        <v>1</v>
      </c>
      <c r="F382" s="204" t="s">
        <v>210</v>
      </c>
      <c r="G382" s="201"/>
      <c r="H382" s="203" t="s">
        <v>1</v>
      </c>
      <c r="I382" s="205"/>
      <c r="J382" s="201"/>
      <c r="K382" s="201"/>
      <c r="L382" s="206"/>
      <c r="M382" s="207"/>
      <c r="N382" s="208"/>
      <c r="O382" s="208"/>
      <c r="P382" s="208"/>
      <c r="Q382" s="208"/>
      <c r="R382" s="208"/>
      <c r="S382" s="208"/>
      <c r="T382" s="209"/>
      <c r="AT382" s="210" t="s">
        <v>154</v>
      </c>
      <c r="AU382" s="210" t="s">
        <v>88</v>
      </c>
      <c r="AV382" s="13" t="s">
        <v>86</v>
      </c>
      <c r="AW382" s="13" t="s">
        <v>33</v>
      </c>
      <c r="AX382" s="13" t="s">
        <v>78</v>
      </c>
      <c r="AY382" s="210" t="s">
        <v>144</v>
      </c>
    </row>
    <row r="383" spans="1:65" s="14" customFormat="1" ht="11.25">
      <c r="B383" s="211"/>
      <c r="C383" s="212"/>
      <c r="D383" s="202" t="s">
        <v>154</v>
      </c>
      <c r="E383" s="213" t="s">
        <v>1</v>
      </c>
      <c r="F383" s="214" t="s">
        <v>439</v>
      </c>
      <c r="G383" s="212"/>
      <c r="H383" s="215">
        <v>2.64</v>
      </c>
      <c r="I383" s="216"/>
      <c r="J383" s="212"/>
      <c r="K383" s="212"/>
      <c r="L383" s="217"/>
      <c r="M383" s="218"/>
      <c r="N383" s="219"/>
      <c r="O383" s="219"/>
      <c r="P383" s="219"/>
      <c r="Q383" s="219"/>
      <c r="R383" s="219"/>
      <c r="S383" s="219"/>
      <c r="T383" s="220"/>
      <c r="AT383" s="221" t="s">
        <v>154</v>
      </c>
      <c r="AU383" s="221" t="s">
        <v>88</v>
      </c>
      <c r="AV383" s="14" t="s">
        <v>88</v>
      </c>
      <c r="AW383" s="14" t="s">
        <v>33</v>
      </c>
      <c r="AX383" s="14" t="s">
        <v>78</v>
      </c>
      <c r="AY383" s="221" t="s">
        <v>144</v>
      </c>
    </row>
    <row r="384" spans="1:65" s="15" customFormat="1" ht="11.25">
      <c r="B384" s="222"/>
      <c r="C384" s="223"/>
      <c r="D384" s="202" t="s">
        <v>154</v>
      </c>
      <c r="E384" s="224" t="s">
        <v>1</v>
      </c>
      <c r="F384" s="225" t="s">
        <v>157</v>
      </c>
      <c r="G384" s="223"/>
      <c r="H384" s="226">
        <v>4.74</v>
      </c>
      <c r="I384" s="227"/>
      <c r="J384" s="223"/>
      <c r="K384" s="223"/>
      <c r="L384" s="228"/>
      <c r="M384" s="229"/>
      <c r="N384" s="230"/>
      <c r="O384" s="230"/>
      <c r="P384" s="230"/>
      <c r="Q384" s="230"/>
      <c r="R384" s="230"/>
      <c r="S384" s="230"/>
      <c r="T384" s="231"/>
      <c r="AT384" s="232" t="s">
        <v>154</v>
      </c>
      <c r="AU384" s="232" t="s">
        <v>88</v>
      </c>
      <c r="AV384" s="15" t="s">
        <v>152</v>
      </c>
      <c r="AW384" s="15" t="s">
        <v>33</v>
      </c>
      <c r="AX384" s="15" t="s">
        <v>86</v>
      </c>
      <c r="AY384" s="232" t="s">
        <v>144</v>
      </c>
    </row>
    <row r="385" spans="1:65" s="2" customFormat="1" ht="24.2" customHeight="1">
      <c r="A385" s="35"/>
      <c r="B385" s="36"/>
      <c r="C385" s="233" t="s">
        <v>467</v>
      </c>
      <c r="D385" s="233" t="s">
        <v>158</v>
      </c>
      <c r="E385" s="234" t="s">
        <v>468</v>
      </c>
      <c r="F385" s="235" t="s">
        <v>469</v>
      </c>
      <c r="G385" s="236" t="s">
        <v>166</v>
      </c>
      <c r="H385" s="237">
        <v>5.2140000000000004</v>
      </c>
      <c r="I385" s="238"/>
      <c r="J385" s="239">
        <f>ROUND(I385*H385,2)</f>
        <v>0</v>
      </c>
      <c r="K385" s="235" t="s">
        <v>151</v>
      </c>
      <c r="L385" s="240"/>
      <c r="M385" s="241" t="s">
        <v>1</v>
      </c>
      <c r="N385" s="242" t="s">
        <v>43</v>
      </c>
      <c r="O385" s="72"/>
      <c r="P385" s="196">
        <f>O385*H385</f>
        <v>0</v>
      </c>
      <c r="Q385" s="196">
        <v>0</v>
      </c>
      <c r="R385" s="196">
        <f>Q385*H385</f>
        <v>0</v>
      </c>
      <c r="S385" s="196">
        <v>0</v>
      </c>
      <c r="T385" s="197">
        <f>S385*H385</f>
        <v>0</v>
      </c>
      <c r="U385" s="35"/>
      <c r="V385" s="35"/>
      <c r="W385" s="35"/>
      <c r="X385" s="35"/>
      <c r="Y385" s="35"/>
      <c r="Z385" s="35"/>
      <c r="AA385" s="35"/>
      <c r="AB385" s="35"/>
      <c r="AC385" s="35"/>
      <c r="AD385" s="35"/>
      <c r="AE385" s="35"/>
      <c r="AR385" s="198" t="s">
        <v>330</v>
      </c>
      <c r="AT385" s="198" t="s">
        <v>158</v>
      </c>
      <c r="AU385" s="198" t="s">
        <v>88</v>
      </c>
      <c r="AY385" s="18" t="s">
        <v>144</v>
      </c>
      <c r="BE385" s="199">
        <f>IF(N385="základní",J385,0)</f>
        <v>0</v>
      </c>
      <c r="BF385" s="199">
        <f>IF(N385="snížená",J385,0)</f>
        <v>0</v>
      </c>
      <c r="BG385" s="199">
        <f>IF(N385="zákl. přenesená",J385,0)</f>
        <v>0</v>
      </c>
      <c r="BH385" s="199">
        <f>IF(N385="sníž. přenesená",J385,0)</f>
        <v>0</v>
      </c>
      <c r="BI385" s="199">
        <f>IF(N385="nulová",J385,0)</f>
        <v>0</v>
      </c>
      <c r="BJ385" s="18" t="s">
        <v>86</v>
      </c>
      <c r="BK385" s="199">
        <f>ROUND(I385*H385,2)</f>
        <v>0</v>
      </c>
      <c r="BL385" s="18" t="s">
        <v>244</v>
      </c>
      <c r="BM385" s="198" t="s">
        <v>470</v>
      </c>
    </row>
    <row r="386" spans="1:65" s="13" customFormat="1" ht="11.25">
      <c r="B386" s="200"/>
      <c r="C386" s="201"/>
      <c r="D386" s="202" t="s">
        <v>154</v>
      </c>
      <c r="E386" s="203" t="s">
        <v>1</v>
      </c>
      <c r="F386" s="204" t="s">
        <v>437</v>
      </c>
      <c r="G386" s="201"/>
      <c r="H386" s="203" t="s">
        <v>1</v>
      </c>
      <c r="I386" s="205"/>
      <c r="J386" s="201"/>
      <c r="K386" s="201"/>
      <c r="L386" s="206"/>
      <c r="M386" s="207"/>
      <c r="N386" s="208"/>
      <c r="O386" s="208"/>
      <c r="P386" s="208"/>
      <c r="Q386" s="208"/>
      <c r="R386" s="208"/>
      <c r="S386" s="208"/>
      <c r="T386" s="209"/>
      <c r="AT386" s="210" t="s">
        <v>154</v>
      </c>
      <c r="AU386" s="210" t="s">
        <v>88</v>
      </c>
      <c r="AV386" s="13" t="s">
        <v>86</v>
      </c>
      <c r="AW386" s="13" t="s">
        <v>33</v>
      </c>
      <c r="AX386" s="13" t="s">
        <v>78</v>
      </c>
      <c r="AY386" s="210" t="s">
        <v>144</v>
      </c>
    </row>
    <row r="387" spans="1:65" s="14" customFormat="1" ht="11.25">
      <c r="B387" s="211"/>
      <c r="C387" s="212"/>
      <c r="D387" s="202" t="s">
        <v>154</v>
      </c>
      <c r="E387" s="213" t="s">
        <v>1</v>
      </c>
      <c r="F387" s="214" t="s">
        <v>471</v>
      </c>
      <c r="G387" s="212"/>
      <c r="H387" s="215">
        <v>2.31</v>
      </c>
      <c r="I387" s="216"/>
      <c r="J387" s="212"/>
      <c r="K387" s="212"/>
      <c r="L387" s="217"/>
      <c r="M387" s="218"/>
      <c r="N387" s="219"/>
      <c r="O387" s="219"/>
      <c r="P387" s="219"/>
      <c r="Q387" s="219"/>
      <c r="R387" s="219"/>
      <c r="S387" s="219"/>
      <c r="T387" s="220"/>
      <c r="AT387" s="221" t="s">
        <v>154</v>
      </c>
      <c r="AU387" s="221" t="s">
        <v>88</v>
      </c>
      <c r="AV387" s="14" t="s">
        <v>88</v>
      </c>
      <c r="AW387" s="14" t="s">
        <v>33</v>
      </c>
      <c r="AX387" s="14" t="s">
        <v>78</v>
      </c>
      <c r="AY387" s="221" t="s">
        <v>144</v>
      </c>
    </row>
    <row r="388" spans="1:65" s="13" customFormat="1" ht="11.25">
      <c r="B388" s="200"/>
      <c r="C388" s="201"/>
      <c r="D388" s="202" t="s">
        <v>154</v>
      </c>
      <c r="E388" s="203" t="s">
        <v>1</v>
      </c>
      <c r="F388" s="204" t="s">
        <v>210</v>
      </c>
      <c r="G388" s="201"/>
      <c r="H388" s="203" t="s">
        <v>1</v>
      </c>
      <c r="I388" s="205"/>
      <c r="J388" s="201"/>
      <c r="K388" s="201"/>
      <c r="L388" s="206"/>
      <c r="M388" s="207"/>
      <c r="N388" s="208"/>
      <c r="O388" s="208"/>
      <c r="P388" s="208"/>
      <c r="Q388" s="208"/>
      <c r="R388" s="208"/>
      <c r="S388" s="208"/>
      <c r="T388" s="209"/>
      <c r="AT388" s="210" t="s">
        <v>154</v>
      </c>
      <c r="AU388" s="210" t="s">
        <v>88</v>
      </c>
      <c r="AV388" s="13" t="s">
        <v>86</v>
      </c>
      <c r="AW388" s="13" t="s">
        <v>33</v>
      </c>
      <c r="AX388" s="13" t="s">
        <v>78</v>
      </c>
      <c r="AY388" s="210" t="s">
        <v>144</v>
      </c>
    </row>
    <row r="389" spans="1:65" s="14" customFormat="1" ht="11.25">
      <c r="B389" s="211"/>
      <c r="C389" s="212"/>
      <c r="D389" s="202" t="s">
        <v>154</v>
      </c>
      <c r="E389" s="213" t="s">
        <v>1</v>
      </c>
      <c r="F389" s="214" t="s">
        <v>368</v>
      </c>
      <c r="G389" s="212"/>
      <c r="H389" s="215">
        <v>2.9039999999999999</v>
      </c>
      <c r="I389" s="216"/>
      <c r="J389" s="212"/>
      <c r="K389" s="212"/>
      <c r="L389" s="217"/>
      <c r="M389" s="218"/>
      <c r="N389" s="219"/>
      <c r="O389" s="219"/>
      <c r="P389" s="219"/>
      <c r="Q389" s="219"/>
      <c r="R389" s="219"/>
      <c r="S389" s="219"/>
      <c r="T389" s="220"/>
      <c r="AT389" s="221" t="s">
        <v>154</v>
      </c>
      <c r="AU389" s="221" t="s">
        <v>88</v>
      </c>
      <c r="AV389" s="14" t="s">
        <v>88</v>
      </c>
      <c r="AW389" s="14" t="s">
        <v>33</v>
      </c>
      <c r="AX389" s="14" t="s">
        <v>78</v>
      </c>
      <c r="AY389" s="221" t="s">
        <v>144</v>
      </c>
    </row>
    <row r="390" spans="1:65" s="15" customFormat="1" ht="11.25">
      <c r="B390" s="222"/>
      <c r="C390" s="223"/>
      <c r="D390" s="202" t="s">
        <v>154</v>
      </c>
      <c r="E390" s="224" t="s">
        <v>1</v>
      </c>
      <c r="F390" s="225" t="s">
        <v>157</v>
      </c>
      <c r="G390" s="223"/>
      <c r="H390" s="226">
        <v>5.2140000000000004</v>
      </c>
      <c r="I390" s="227"/>
      <c r="J390" s="223"/>
      <c r="K390" s="223"/>
      <c r="L390" s="228"/>
      <c r="M390" s="229"/>
      <c r="N390" s="230"/>
      <c r="O390" s="230"/>
      <c r="P390" s="230"/>
      <c r="Q390" s="230"/>
      <c r="R390" s="230"/>
      <c r="S390" s="230"/>
      <c r="T390" s="231"/>
      <c r="AT390" s="232" t="s">
        <v>154</v>
      </c>
      <c r="AU390" s="232" t="s">
        <v>88</v>
      </c>
      <c r="AV390" s="15" t="s">
        <v>152</v>
      </c>
      <c r="AW390" s="15" t="s">
        <v>33</v>
      </c>
      <c r="AX390" s="15" t="s">
        <v>86</v>
      </c>
      <c r="AY390" s="232" t="s">
        <v>144</v>
      </c>
    </row>
    <row r="391" spans="1:65" s="2" customFormat="1" ht="37.9" customHeight="1">
      <c r="A391" s="35"/>
      <c r="B391" s="36"/>
      <c r="C391" s="187" t="s">
        <v>472</v>
      </c>
      <c r="D391" s="187" t="s">
        <v>147</v>
      </c>
      <c r="E391" s="188" t="s">
        <v>473</v>
      </c>
      <c r="F391" s="189" t="s">
        <v>474</v>
      </c>
      <c r="G391" s="190" t="s">
        <v>166</v>
      </c>
      <c r="H391" s="191">
        <v>4.74</v>
      </c>
      <c r="I391" s="192"/>
      <c r="J391" s="193">
        <f>ROUND(I391*H391,2)</f>
        <v>0</v>
      </c>
      <c r="K391" s="189" t="s">
        <v>151</v>
      </c>
      <c r="L391" s="40"/>
      <c r="M391" s="194" t="s">
        <v>1</v>
      </c>
      <c r="N391" s="195" t="s">
        <v>43</v>
      </c>
      <c r="O391" s="72"/>
      <c r="P391" s="196">
        <f>O391*H391</f>
        <v>0</v>
      </c>
      <c r="Q391" s="196">
        <v>0</v>
      </c>
      <c r="R391" s="196">
        <f>Q391*H391</f>
        <v>0</v>
      </c>
      <c r="S391" s="196">
        <v>0</v>
      </c>
      <c r="T391" s="197">
        <f>S391*H391</f>
        <v>0</v>
      </c>
      <c r="U391" s="35"/>
      <c r="V391" s="35"/>
      <c r="W391" s="35"/>
      <c r="X391" s="35"/>
      <c r="Y391" s="35"/>
      <c r="Z391" s="35"/>
      <c r="AA391" s="35"/>
      <c r="AB391" s="35"/>
      <c r="AC391" s="35"/>
      <c r="AD391" s="35"/>
      <c r="AE391" s="35"/>
      <c r="AR391" s="198" t="s">
        <v>244</v>
      </c>
      <c r="AT391" s="198" t="s">
        <v>147</v>
      </c>
      <c r="AU391" s="198" t="s">
        <v>88</v>
      </c>
      <c r="AY391" s="18" t="s">
        <v>144</v>
      </c>
      <c r="BE391" s="199">
        <f>IF(N391="základní",J391,0)</f>
        <v>0</v>
      </c>
      <c r="BF391" s="199">
        <f>IF(N391="snížená",J391,0)</f>
        <v>0</v>
      </c>
      <c r="BG391" s="199">
        <f>IF(N391="zákl. přenesená",J391,0)</f>
        <v>0</v>
      </c>
      <c r="BH391" s="199">
        <f>IF(N391="sníž. přenesená",J391,0)</f>
        <v>0</v>
      </c>
      <c r="BI391" s="199">
        <f>IF(N391="nulová",J391,0)</f>
        <v>0</v>
      </c>
      <c r="BJ391" s="18" t="s">
        <v>86</v>
      </c>
      <c r="BK391" s="199">
        <f>ROUND(I391*H391,2)</f>
        <v>0</v>
      </c>
      <c r="BL391" s="18" t="s">
        <v>244</v>
      </c>
      <c r="BM391" s="198" t="s">
        <v>475</v>
      </c>
    </row>
    <row r="392" spans="1:65" s="13" customFormat="1" ht="11.25">
      <c r="B392" s="200"/>
      <c r="C392" s="201"/>
      <c r="D392" s="202" t="s">
        <v>154</v>
      </c>
      <c r="E392" s="203" t="s">
        <v>1</v>
      </c>
      <c r="F392" s="204" t="s">
        <v>437</v>
      </c>
      <c r="G392" s="201"/>
      <c r="H392" s="203" t="s">
        <v>1</v>
      </c>
      <c r="I392" s="205"/>
      <c r="J392" s="201"/>
      <c r="K392" s="201"/>
      <c r="L392" s="206"/>
      <c r="M392" s="207"/>
      <c r="N392" s="208"/>
      <c r="O392" s="208"/>
      <c r="P392" s="208"/>
      <c r="Q392" s="208"/>
      <c r="R392" s="208"/>
      <c r="S392" s="208"/>
      <c r="T392" s="209"/>
      <c r="AT392" s="210" t="s">
        <v>154</v>
      </c>
      <c r="AU392" s="210" t="s">
        <v>88</v>
      </c>
      <c r="AV392" s="13" t="s">
        <v>86</v>
      </c>
      <c r="AW392" s="13" t="s">
        <v>33</v>
      </c>
      <c r="AX392" s="13" t="s">
        <v>78</v>
      </c>
      <c r="AY392" s="210" t="s">
        <v>144</v>
      </c>
    </row>
    <row r="393" spans="1:65" s="14" customFormat="1" ht="11.25">
      <c r="B393" s="211"/>
      <c r="C393" s="212"/>
      <c r="D393" s="202" t="s">
        <v>154</v>
      </c>
      <c r="E393" s="213" t="s">
        <v>1</v>
      </c>
      <c r="F393" s="214" t="s">
        <v>438</v>
      </c>
      <c r="G393" s="212"/>
      <c r="H393" s="215">
        <v>2.1</v>
      </c>
      <c r="I393" s="216"/>
      <c r="J393" s="212"/>
      <c r="K393" s="212"/>
      <c r="L393" s="217"/>
      <c r="M393" s="218"/>
      <c r="N393" s="219"/>
      <c r="O393" s="219"/>
      <c r="P393" s="219"/>
      <c r="Q393" s="219"/>
      <c r="R393" s="219"/>
      <c r="S393" s="219"/>
      <c r="T393" s="220"/>
      <c r="AT393" s="221" t="s">
        <v>154</v>
      </c>
      <c r="AU393" s="221" t="s">
        <v>88</v>
      </c>
      <c r="AV393" s="14" t="s">
        <v>88</v>
      </c>
      <c r="AW393" s="14" t="s">
        <v>33</v>
      </c>
      <c r="AX393" s="14" t="s">
        <v>78</v>
      </c>
      <c r="AY393" s="221" t="s">
        <v>144</v>
      </c>
    </row>
    <row r="394" spans="1:65" s="13" customFormat="1" ht="11.25">
      <c r="B394" s="200"/>
      <c r="C394" s="201"/>
      <c r="D394" s="202" t="s">
        <v>154</v>
      </c>
      <c r="E394" s="203" t="s">
        <v>1</v>
      </c>
      <c r="F394" s="204" t="s">
        <v>210</v>
      </c>
      <c r="G394" s="201"/>
      <c r="H394" s="203" t="s">
        <v>1</v>
      </c>
      <c r="I394" s="205"/>
      <c r="J394" s="201"/>
      <c r="K394" s="201"/>
      <c r="L394" s="206"/>
      <c r="M394" s="207"/>
      <c r="N394" s="208"/>
      <c r="O394" s="208"/>
      <c r="P394" s="208"/>
      <c r="Q394" s="208"/>
      <c r="R394" s="208"/>
      <c r="S394" s="208"/>
      <c r="T394" s="209"/>
      <c r="AT394" s="210" t="s">
        <v>154</v>
      </c>
      <c r="AU394" s="210" t="s">
        <v>88</v>
      </c>
      <c r="AV394" s="13" t="s">
        <v>86</v>
      </c>
      <c r="AW394" s="13" t="s">
        <v>33</v>
      </c>
      <c r="AX394" s="13" t="s">
        <v>78</v>
      </c>
      <c r="AY394" s="210" t="s">
        <v>144</v>
      </c>
    </row>
    <row r="395" spans="1:65" s="14" customFormat="1" ht="11.25">
      <c r="B395" s="211"/>
      <c r="C395" s="212"/>
      <c r="D395" s="202" t="s">
        <v>154</v>
      </c>
      <c r="E395" s="213" t="s">
        <v>1</v>
      </c>
      <c r="F395" s="214" t="s">
        <v>439</v>
      </c>
      <c r="G395" s="212"/>
      <c r="H395" s="215">
        <v>2.64</v>
      </c>
      <c r="I395" s="216"/>
      <c r="J395" s="212"/>
      <c r="K395" s="212"/>
      <c r="L395" s="217"/>
      <c r="M395" s="218"/>
      <c r="N395" s="219"/>
      <c r="O395" s="219"/>
      <c r="P395" s="219"/>
      <c r="Q395" s="219"/>
      <c r="R395" s="219"/>
      <c r="S395" s="219"/>
      <c r="T395" s="220"/>
      <c r="AT395" s="221" t="s">
        <v>154</v>
      </c>
      <c r="AU395" s="221" t="s">
        <v>88</v>
      </c>
      <c r="AV395" s="14" t="s">
        <v>88</v>
      </c>
      <c r="AW395" s="14" t="s">
        <v>33</v>
      </c>
      <c r="AX395" s="14" t="s">
        <v>78</v>
      </c>
      <c r="AY395" s="221" t="s">
        <v>144</v>
      </c>
    </row>
    <row r="396" spans="1:65" s="15" customFormat="1" ht="11.25">
      <c r="B396" s="222"/>
      <c r="C396" s="223"/>
      <c r="D396" s="202" t="s">
        <v>154</v>
      </c>
      <c r="E396" s="224" t="s">
        <v>1</v>
      </c>
      <c r="F396" s="225" t="s">
        <v>157</v>
      </c>
      <c r="G396" s="223"/>
      <c r="H396" s="226">
        <v>4.74</v>
      </c>
      <c r="I396" s="227"/>
      <c r="J396" s="223"/>
      <c r="K396" s="223"/>
      <c r="L396" s="228"/>
      <c r="M396" s="229"/>
      <c r="N396" s="230"/>
      <c r="O396" s="230"/>
      <c r="P396" s="230"/>
      <c r="Q396" s="230"/>
      <c r="R396" s="230"/>
      <c r="S396" s="230"/>
      <c r="T396" s="231"/>
      <c r="AT396" s="232" t="s">
        <v>154</v>
      </c>
      <c r="AU396" s="232" t="s">
        <v>88</v>
      </c>
      <c r="AV396" s="15" t="s">
        <v>152</v>
      </c>
      <c r="AW396" s="15" t="s">
        <v>33</v>
      </c>
      <c r="AX396" s="15" t="s">
        <v>86</v>
      </c>
      <c r="AY396" s="232" t="s">
        <v>144</v>
      </c>
    </row>
    <row r="397" spans="1:65" s="2" customFormat="1" ht="24.2" customHeight="1">
      <c r="A397" s="35"/>
      <c r="B397" s="36"/>
      <c r="C397" s="187" t="s">
        <v>476</v>
      </c>
      <c r="D397" s="187" t="s">
        <v>147</v>
      </c>
      <c r="E397" s="188" t="s">
        <v>477</v>
      </c>
      <c r="F397" s="189" t="s">
        <v>478</v>
      </c>
      <c r="G397" s="190" t="s">
        <v>166</v>
      </c>
      <c r="H397" s="191">
        <v>4.74</v>
      </c>
      <c r="I397" s="192"/>
      <c r="J397" s="193">
        <f>ROUND(I397*H397,2)</f>
        <v>0</v>
      </c>
      <c r="K397" s="189" t="s">
        <v>151</v>
      </c>
      <c r="L397" s="40"/>
      <c r="M397" s="194" t="s">
        <v>1</v>
      </c>
      <c r="N397" s="195" t="s">
        <v>43</v>
      </c>
      <c r="O397" s="72"/>
      <c r="P397" s="196">
        <f>O397*H397</f>
        <v>0</v>
      </c>
      <c r="Q397" s="196">
        <v>0</v>
      </c>
      <c r="R397" s="196">
        <f>Q397*H397</f>
        <v>0</v>
      </c>
      <c r="S397" s="196">
        <v>0</v>
      </c>
      <c r="T397" s="197">
        <f>S397*H397</f>
        <v>0</v>
      </c>
      <c r="U397" s="35"/>
      <c r="V397" s="35"/>
      <c r="W397" s="35"/>
      <c r="X397" s="35"/>
      <c r="Y397" s="35"/>
      <c r="Z397" s="35"/>
      <c r="AA397" s="35"/>
      <c r="AB397" s="35"/>
      <c r="AC397" s="35"/>
      <c r="AD397" s="35"/>
      <c r="AE397" s="35"/>
      <c r="AR397" s="198" t="s">
        <v>244</v>
      </c>
      <c r="AT397" s="198" t="s">
        <v>147</v>
      </c>
      <c r="AU397" s="198" t="s">
        <v>88</v>
      </c>
      <c r="AY397" s="18" t="s">
        <v>144</v>
      </c>
      <c r="BE397" s="199">
        <f>IF(N397="základní",J397,0)</f>
        <v>0</v>
      </c>
      <c r="BF397" s="199">
        <f>IF(N397="snížená",J397,0)</f>
        <v>0</v>
      </c>
      <c r="BG397" s="199">
        <f>IF(N397="zákl. přenesená",J397,0)</f>
        <v>0</v>
      </c>
      <c r="BH397" s="199">
        <f>IF(N397="sníž. přenesená",J397,0)</f>
        <v>0</v>
      </c>
      <c r="BI397" s="199">
        <f>IF(N397="nulová",J397,0)</f>
        <v>0</v>
      </c>
      <c r="BJ397" s="18" t="s">
        <v>86</v>
      </c>
      <c r="BK397" s="199">
        <f>ROUND(I397*H397,2)</f>
        <v>0</v>
      </c>
      <c r="BL397" s="18" t="s">
        <v>244</v>
      </c>
      <c r="BM397" s="198" t="s">
        <v>479</v>
      </c>
    </row>
    <row r="398" spans="1:65" s="13" customFormat="1" ht="11.25">
      <c r="B398" s="200"/>
      <c r="C398" s="201"/>
      <c r="D398" s="202" t="s">
        <v>154</v>
      </c>
      <c r="E398" s="203" t="s">
        <v>1</v>
      </c>
      <c r="F398" s="204" t="s">
        <v>437</v>
      </c>
      <c r="G398" s="201"/>
      <c r="H398" s="203" t="s">
        <v>1</v>
      </c>
      <c r="I398" s="205"/>
      <c r="J398" s="201"/>
      <c r="K398" s="201"/>
      <c r="L398" s="206"/>
      <c r="M398" s="207"/>
      <c r="N398" s="208"/>
      <c r="O398" s="208"/>
      <c r="P398" s="208"/>
      <c r="Q398" s="208"/>
      <c r="R398" s="208"/>
      <c r="S398" s="208"/>
      <c r="T398" s="209"/>
      <c r="AT398" s="210" t="s">
        <v>154</v>
      </c>
      <c r="AU398" s="210" t="s">
        <v>88</v>
      </c>
      <c r="AV398" s="13" t="s">
        <v>86</v>
      </c>
      <c r="AW398" s="13" t="s">
        <v>33</v>
      </c>
      <c r="AX398" s="13" t="s">
        <v>78</v>
      </c>
      <c r="AY398" s="210" t="s">
        <v>144</v>
      </c>
    </row>
    <row r="399" spans="1:65" s="14" customFormat="1" ht="11.25">
      <c r="B399" s="211"/>
      <c r="C399" s="212"/>
      <c r="D399" s="202" t="s">
        <v>154</v>
      </c>
      <c r="E399" s="213" t="s">
        <v>1</v>
      </c>
      <c r="F399" s="214" t="s">
        <v>438</v>
      </c>
      <c r="G399" s="212"/>
      <c r="H399" s="215">
        <v>2.1</v>
      </c>
      <c r="I399" s="216"/>
      <c r="J399" s="212"/>
      <c r="K399" s="212"/>
      <c r="L399" s="217"/>
      <c r="M399" s="218"/>
      <c r="N399" s="219"/>
      <c r="O399" s="219"/>
      <c r="P399" s="219"/>
      <c r="Q399" s="219"/>
      <c r="R399" s="219"/>
      <c r="S399" s="219"/>
      <c r="T399" s="220"/>
      <c r="AT399" s="221" t="s">
        <v>154</v>
      </c>
      <c r="AU399" s="221" t="s">
        <v>88</v>
      </c>
      <c r="AV399" s="14" t="s">
        <v>88</v>
      </c>
      <c r="AW399" s="14" t="s">
        <v>33</v>
      </c>
      <c r="AX399" s="14" t="s">
        <v>78</v>
      </c>
      <c r="AY399" s="221" t="s">
        <v>144</v>
      </c>
    </row>
    <row r="400" spans="1:65" s="13" customFormat="1" ht="11.25">
      <c r="B400" s="200"/>
      <c r="C400" s="201"/>
      <c r="D400" s="202" t="s">
        <v>154</v>
      </c>
      <c r="E400" s="203" t="s">
        <v>1</v>
      </c>
      <c r="F400" s="204" t="s">
        <v>210</v>
      </c>
      <c r="G400" s="201"/>
      <c r="H400" s="203" t="s">
        <v>1</v>
      </c>
      <c r="I400" s="205"/>
      <c r="J400" s="201"/>
      <c r="K400" s="201"/>
      <c r="L400" s="206"/>
      <c r="M400" s="207"/>
      <c r="N400" s="208"/>
      <c r="O400" s="208"/>
      <c r="P400" s="208"/>
      <c r="Q400" s="208"/>
      <c r="R400" s="208"/>
      <c r="S400" s="208"/>
      <c r="T400" s="209"/>
      <c r="AT400" s="210" t="s">
        <v>154</v>
      </c>
      <c r="AU400" s="210" t="s">
        <v>88</v>
      </c>
      <c r="AV400" s="13" t="s">
        <v>86</v>
      </c>
      <c r="AW400" s="13" t="s">
        <v>33</v>
      </c>
      <c r="AX400" s="13" t="s">
        <v>78</v>
      </c>
      <c r="AY400" s="210" t="s">
        <v>144</v>
      </c>
    </row>
    <row r="401" spans="1:65" s="14" customFormat="1" ht="11.25">
      <c r="B401" s="211"/>
      <c r="C401" s="212"/>
      <c r="D401" s="202" t="s">
        <v>154</v>
      </c>
      <c r="E401" s="213" t="s">
        <v>1</v>
      </c>
      <c r="F401" s="214" t="s">
        <v>439</v>
      </c>
      <c r="G401" s="212"/>
      <c r="H401" s="215">
        <v>2.64</v>
      </c>
      <c r="I401" s="216"/>
      <c r="J401" s="212"/>
      <c r="K401" s="212"/>
      <c r="L401" s="217"/>
      <c r="M401" s="218"/>
      <c r="N401" s="219"/>
      <c r="O401" s="219"/>
      <c r="P401" s="219"/>
      <c r="Q401" s="219"/>
      <c r="R401" s="219"/>
      <c r="S401" s="219"/>
      <c r="T401" s="220"/>
      <c r="AT401" s="221" t="s">
        <v>154</v>
      </c>
      <c r="AU401" s="221" t="s">
        <v>88</v>
      </c>
      <c r="AV401" s="14" t="s">
        <v>88</v>
      </c>
      <c r="AW401" s="14" t="s">
        <v>33</v>
      </c>
      <c r="AX401" s="14" t="s">
        <v>78</v>
      </c>
      <c r="AY401" s="221" t="s">
        <v>144</v>
      </c>
    </row>
    <row r="402" spans="1:65" s="15" customFormat="1" ht="11.25">
      <c r="B402" s="222"/>
      <c r="C402" s="223"/>
      <c r="D402" s="202" t="s">
        <v>154</v>
      </c>
      <c r="E402" s="224" t="s">
        <v>1</v>
      </c>
      <c r="F402" s="225" t="s">
        <v>157</v>
      </c>
      <c r="G402" s="223"/>
      <c r="H402" s="226">
        <v>4.74</v>
      </c>
      <c r="I402" s="227"/>
      <c r="J402" s="223"/>
      <c r="K402" s="223"/>
      <c r="L402" s="228"/>
      <c r="M402" s="229"/>
      <c r="N402" s="230"/>
      <c r="O402" s="230"/>
      <c r="P402" s="230"/>
      <c r="Q402" s="230"/>
      <c r="R402" s="230"/>
      <c r="S402" s="230"/>
      <c r="T402" s="231"/>
      <c r="AT402" s="232" t="s">
        <v>154</v>
      </c>
      <c r="AU402" s="232" t="s">
        <v>88</v>
      </c>
      <c r="AV402" s="15" t="s">
        <v>152</v>
      </c>
      <c r="AW402" s="15" t="s">
        <v>33</v>
      </c>
      <c r="AX402" s="15" t="s">
        <v>86</v>
      </c>
      <c r="AY402" s="232" t="s">
        <v>144</v>
      </c>
    </row>
    <row r="403" spans="1:65" s="2" customFormat="1" ht="49.15" customHeight="1">
      <c r="A403" s="35"/>
      <c r="B403" s="36"/>
      <c r="C403" s="187" t="s">
        <v>480</v>
      </c>
      <c r="D403" s="187" t="s">
        <v>147</v>
      </c>
      <c r="E403" s="188" t="s">
        <v>481</v>
      </c>
      <c r="F403" s="189" t="s">
        <v>482</v>
      </c>
      <c r="G403" s="190" t="s">
        <v>150</v>
      </c>
      <c r="H403" s="191">
        <v>0.27300000000000002</v>
      </c>
      <c r="I403" s="192"/>
      <c r="J403" s="193">
        <f>ROUND(I403*H403,2)</f>
        <v>0</v>
      </c>
      <c r="K403" s="189" t="s">
        <v>151</v>
      </c>
      <c r="L403" s="40"/>
      <c r="M403" s="194" t="s">
        <v>1</v>
      </c>
      <c r="N403" s="195" t="s">
        <v>43</v>
      </c>
      <c r="O403" s="72"/>
      <c r="P403" s="196">
        <f>O403*H403</f>
        <v>0</v>
      </c>
      <c r="Q403" s="196">
        <v>0</v>
      </c>
      <c r="R403" s="196">
        <f>Q403*H403</f>
        <v>0</v>
      </c>
      <c r="S403" s="196">
        <v>0</v>
      </c>
      <c r="T403" s="197">
        <f>S403*H403</f>
        <v>0</v>
      </c>
      <c r="U403" s="35"/>
      <c r="V403" s="35"/>
      <c r="W403" s="35"/>
      <c r="X403" s="35"/>
      <c r="Y403" s="35"/>
      <c r="Z403" s="35"/>
      <c r="AA403" s="35"/>
      <c r="AB403" s="35"/>
      <c r="AC403" s="35"/>
      <c r="AD403" s="35"/>
      <c r="AE403" s="35"/>
      <c r="AR403" s="198" t="s">
        <v>244</v>
      </c>
      <c r="AT403" s="198" t="s">
        <v>147</v>
      </c>
      <c r="AU403" s="198" t="s">
        <v>88</v>
      </c>
      <c r="AY403" s="18" t="s">
        <v>144</v>
      </c>
      <c r="BE403" s="199">
        <f>IF(N403="základní",J403,0)</f>
        <v>0</v>
      </c>
      <c r="BF403" s="199">
        <f>IF(N403="snížená",J403,0)</f>
        <v>0</v>
      </c>
      <c r="BG403" s="199">
        <f>IF(N403="zákl. přenesená",J403,0)</f>
        <v>0</v>
      </c>
      <c r="BH403" s="199">
        <f>IF(N403="sníž. přenesená",J403,0)</f>
        <v>0</v>
      </c>
      <c r="BI403" s="199">
        <f>IF(N403="nulová",J403,0)</f>
        <v>0</v>
      </c>
      <c r="BJ403" s="18" t="s">
        <v>86</v>
      </c>
      <c r="BK403" s="199">
        <f>ROUND(I403*H403,2)</f>
        <v>0</v>
      </c>
      <c r="BL403" s="18" t="s">
        <v>244</v>
      </c>
      <c r="BM403" s="198" t="s">
        <v>483</v>
      </c>
    </row>
    <row r="404" spans="1:65" s="12" customFormat="1" ht="22.9" customHeight="1">
      <c r="B404" s="171"/>
      <c r="C404" s="172"/>
      <c r="D404" s="173" t="s">
        <v>77</v>
      </c>
      <c r="E404" s="185" t="s">
        <v>484</v>
      </c>
      <c r="F404" s="185" t="s">
        <v>485</v>
      </c>
      <c r="G404" s="172"/>
      <c r="H404" s="172"/>
      <c r="I404" s="175"/>
      <c r="J404" s="186">
        <f>BK404</f>
        <v>0</v>
      </c>
      <c r="K404" s="172"/>
      <c r="L404" s="177"/>
      <c r="M404" s="178"/>
      <c r="N404" s="179"/>
      <c r="O404" s="179"/>
      <c r="P404" s="180">
        <f>SUM(P405:P470)</f>
        <v>0</v>
      </c>
      <c r="Q404" s="179"/>
      <c r="R404" s="180">
        <f>SUM(R405:R470)</f>
        <v>0</v>
      </c>
      <c r="S404" s="179"/>
      <c r="T404" s="181">
        <f>SUM(T405:T470)</f>
        <v>0</v>
      </c>
      <c r="AR404" s="182" t="s">
        <v>88</v>
      </c>
      <c r="AT404" s="183" t="s">
        <v>77</v>
      </c>
      <c r="AU404" s="183" t="s">
        <v>86</v>
      </c>
      <c r="AY404" s="182" t="s">
        <v>144</v>
      </c>
      <c r="BK404" s="184">
        <f>SUM(BK405:BK470)</f>
        <v>0</v>
      </c>
    </row>
    <row r="405" spans="1:65" s="2" customFormat="1" ht="24.2" customHeight="1">
      <c r="A405" s="35"/>
      <c r="B405" s="36"/>
      <c r="C405" s="187" t="s">
        <v>486</v>
      </c>
      <c r="D405" s="187" t="s">
        <v>147</v>
      </c>
      <c r="E405" s="188" t="s">
        <v>487</v>
      </c>
      <c r="F405" s="189" t="s">
        <v>488</v>
      </c>
      <c r="G405" s="190" t="s">
        <v>166</v>
      </c>
      <c r="H405" s="191">
        <v>20.45</v>
      </c>
      <c r="I405" s="192"/>
      <c r="J405" s="193">
        <f>ROUND(I405*H405,2)</f>
        <v>0</v>
      </c>
      <c r="K405" s="189" t="s">
        <v>151</v>
      </c>
      <c r="L405" s="40"/>
      <c r="M405" s="194" t="s">
        <v>1</v>
      </c>
      <c r="N405" s="195" t="s">
        <v>43</v>
      </c>
      <c r="O405" s="72"/>
      <c r="P405" s="196">
        <f>O405*H405</f>
        <v>0</v>
      </c>
      <c r="Q405" s="196">
        <v>0</v>
      </c>
      <c r="R405" s="196">
        <f>Q405*H405</f>
        <v>0</v>
      </c>
      <c r="S405" s="196">
        <v>0</v>
      </c>
      <c r="T405" s="197">
        <f>S405*H405</f>
        <v>0</v>
      </c>
      <c r="U405" s="35"/>
      <c r="V405" s="35"/>
      <c r="W405" s="35"/>
      <c r="X405" s="35"/>
      <c r="Y405" s="35"/>
      <c r="Z405" s="35"/>
      <c r="AA405" s="35"/>
      <c r="AB405" s="35"/>
      <c r="AC405" s="35"/>
      <c r="AD405" s="35"/>
      <c r="AE405" s="35"/>
      <c r="AR405" s="198" t="s">
        <v>244</v>
      </c>
      <c r="AT405" s="198" t="s">
        <v>147</v>
      </c>
      <c r="AU405" s="198" t="s">
        <v>88</v>
      </c>
      <c r="AY405" s="18" t="s">
        <v>144</v>
      </c>
      <c r="BE405" s="199">
        <f>IF(N405="základní",J405,0)</f>
        <v>0</v>
      </c>
      <c r="BF405" s="199">
        <f>IF(N405="snížená",J405,0)</f>
        <v>0</v>
      </c>
      <c r="BG405" s="199">
        <f>IF(N405="zákl. přenesená",J405,0)</f>
        <v>0</v>
      </c>
      <c r="BH405" s="199">
        <f>IF(N405="sníž. přenesená",J405,0)</f>
        <v>0</v>
      </c>
      <c r="BI405" s="199">
        <f>IF(N405="nulová",J405,0)</f>
        <v>0</v>
      </c>
      <c r="BJ405" s="18" t="s">
        <v>86</v>
      </c>
      <c r="BK405" s="199">
        <f>ROUND(I405*H405,2)</f>
        <v>0</v>
      </c>
      <c r="BL405" s="18" t="s">
        <v>244</v>
      </c>
      <c r="BM405" s="198" t="s">
        <v>489</v>
      </c>
    </row>
    <row r="406" spans="1:65" s="13" customFormat="1" ht="11.25">
      <c r="B406" s="200"/>
      <c r="C406" s="201"/>
      <c r="D406" s="202" t="s">
        <v>154</v>
      </c>
      <c r="E406" s="203" t="s">
        <v>1</v>
      </c>
      <c r="F406" s="204" t="s">
        <v>490</v>
      </c>
      <c r="G406" s="201"/>
      <c r="H406" s="203" t="s">
        <v>1</v>
      </c>
      <c r="I406" s="205"/>
      <c r="J406" s="201"/>
      <c r="K406" s="201"/>
      <c r="L406" s="206"/>
      <c r="M406" s="207"/>
      <c r="N406" s="208"/>
      <c r="O406" s="208"/>
      <c r="P406" s="208"/>
      <c r="Q406" s="208"/>
      <c r="R406" s="208"/>
      <c r="S406" s="208"/>
      <c r="T406" s="209"/>
      <c r="AT406" s="210" t="s">
        <v>154</v>
      </c>
      <c r="AU406" s="210" t="s">
        <v>88</v>
      </c>
      <c r="AV406" s="13" t="s">
        <v>86</v>
      </c>
      <c r="AW406" s="13" t="s">
        <v>33</v>
      </c>
      <c r="AX406" s="13" t="s">
        <v>78</v>
      </c>
      <c r="AY406" s="210" t="s">
        <v>144</v>
      </c>
    </row>
    <row r="407" spans="1:65" s="14" customFormat="1" ht="11.25">
      <c r="B407" s="211"/>
      <c r="C407" s="212"/>
      <c r="D407" s="202" t="s">
        <v>154</v>
      </c>
      <c r="E407" s="213" t="s">
        <v>1</v>
      </c>
      <c r="F407" s="214" t="s">
        <v>491</v>
      </c>
      <c r="G407" s="212"/>
      <c r="H407" s="215">
        <v>20.45</v>
      </c>
      <c r="I407" s="216"/>
      <c r="J407" s="212"/>
      <c r="K407" s="212"/>
      <c r="L407" s="217"/>
      <c r="M407" s="218"/>
      <c r="N407" s="219"/>
      <c r="O407" s="219"/>
      <c r="P407" s="219"/>
      <c r="Q407" s="219"/>
      <c r="R407" s="219"/>
      <c r="S407" s="219"/>
      <c r="T407" s="220"/>
      <c r="AT407" s="221" t="s">
        <v>154</v>
      </c>
      <c r="AU407" s="221" t="s">
        <v>88</v>
      </c>
      <c r="AV407" s="14" t="s">
        <v>88</v>
      </c>
      <c r="AW407" s="14" t="s">
        <v>33</v>
      </c>
      <c r="AX407" s="14" t="s">
        <v>78</v>
      </c>
      <c r="AY407" s="221" t="s">
        <v>144</v>
      </c>
    </row>
    <row r="408" spans="1:65" s="15" customFormat="1" ht="11.25">
      <c r="B408" s="222"/>
      <c r="C408" s="223"/>
      <c r="D408" s="202" t="s">
        <v>154</v>
      </c>
      <c r="E408" s="224" t="s">
        <v>1</v>
      </c>
      <c r="F408" s="225" t="s">
        <v>157</v>
      </c>
      <c r="G408" s="223"/>
      <c r="H408" s="226">
        <v>20.45</v>
      </c>
      <c r="I408" s="227"/>
      <c r="J408" s="223"/>
      <c r="K408" s="223"/>
      <c r="L408" s="228"/>
      <c r="M408" s="229"/>
      <c r="N408" s="230"/>
      <c r="O408" s="230"/>
      <c r="P408" s="230"/>
      <c r="Q408" s="230"/>
      <c r="R408" s="230"/>
      <c r="S408" s="230"/>
      <c r="T408" s="231"/>
      <c r="AT408" s="232" t="s">
        <v>154</v>
      </c>
      <c r="AU408" s="232" t="s">
        <v>88</v>
      </c>
      <c r="AV408" s="15" t="s">
        <v>152</v>
      </c>
      <c r="AW408" s="15" t="s">
        <v>33</v>
      </c>
      <c r="AX408" s="15" t="s">
        <v>86</v>
      </c>
      <c r="AY408" s="232" t="s">
        <v>144</v>
      </c>
    </row>
    <row r="409" spans="1:65" s="2" customFormat="1" ht="21.75" customHeight="1">
      <c r="A409" s="35"/>
      <c r="B409" s="36"/>
      <c r="C409" s="187" t="s">
        <v>492</v>
      </c>
      <c r="D409" s="187" t="s">
        <v>147</v>
      </c>
      <c r="E409" s="188" t="s">
        <v>493</v>
      </c>
      <c r="F409" s="189" t="s">
        <v>494</v>
      </c>
      <c r="G409" s="190" t="s">
        <v>181</v>
      </c>
      <c r="H409" s="191">
        <v>16.024999999999999</v>
      </c>
      <c r="I409" s="192"/>
      <c r="J409" s="193">
        <f>ROUND(I409*H409,2)</f>
        <v>0</v>
      </c>
      <c r="K409" s="189" t="s">
        <v>151</v>
      </c>
      <c r="L409" s="40"/>
      <c r="M409" s="194" t="s">
        <v>1</v>
      </c>
      <c r="N409" s="195" t="s">
        <v>43</v>
      </c>
      <c r="O409" s="72"/>
      <c r="P409" s="196">
        <f>O409*H409</f>
        <v>0</v>
      </c>
      <c r="Q409" s="196">
        <v>0</v>
      </c>
      <c r="R409" s="196">
        <f>Q409*H409</f>
        <v>0</v>
      </c>
      <c r="S409" s="196">
        <v>0</v>
      </c>
      <c r="T409" s="197">
        <f>S409*H409</f>
        <v>0</v>
      </c>
      <c r="U409" s="35"/>
      <c r="V409" s="35"/>
      <c r="W409" s="35"/>
      <c r="X409" s="35"/>
      <c r="Y409" s="35"/>
      <c r="Z409" s="35"/>
      <c r="AA409" s="35"/>
      <c r="AB409" s="35"/>
      <c r="AC409" s="35"/>
      <c r="AD409" s="35"/>
      <c r="AE409" s="35"/>
      <c r="AR409" s="198" t="s">
        <v>244</v>
      </c>
      <c r="AT409" s="198" t="s">
        <v>147</v>
      </c>
      <c r="AU409" s="198" t="s">
        <v>88</v>
      </c>
      <c r="AY409" s="18" t="s">
        <v>144</v>
      </c>
      <c r="BE409" s="199">
        <f>IF(N409="základní",J409,0)</f>
        <v>0</v>
      </c>
      <c r="BF409" s="199">
        <f>IF(N409="snížená",J409,0)</f>
        <v>0</v>
      </c>
      <c r="BG409" s="199">
        <f>IF(N409="zákl. přenesená",J409,0)</f>
        <v>0</v>
      </c>
      <c r="BH409" s="199">
        <f>IF(N409="sníž. přenesená",J409,0)</f>
        <v>0</v>
      </c>
      <c r="BI409" s="199">
        <f>IF(N409="nulová",J409,0)</f>
        <v>0</v>
      </c>
      <c r="BJ409" s="18" t="s">
        <v>86</v>
      </c>
      <c r="BK409" s="199">
        <f>ROUND(I409*H409,2)</f>
        <v>0</v>
      </c>
      <c r="BL409" s="18" t="s">
        <v>244</v>
      </c>
      <c r="BM409" s="198" t="s">
        <v>495</v>
      </c>
    </row>
    <row r="410" spans="1:65" s="13" customFormat="1" ht="11.25">
      <c r="B410" s="200"/>
      <c r="C410" s="201"/>
      <c r="D410" s="202" t="s">
        <v>154</v>
      </c>
      <c r="E410" s="203" t="s">
        <v>1</v>
      </c>
      <c r="F410" s="204" t="s">
        <v>490</v>
      </c>
      <c r="G410" s="201"/>
      <c r="H410" s="203" t="s">
        <v>1</v>
      </c>
      <c r="I410" s="205"/>
      <c r="J410" s="201"/>
      <c r="K410" s="201"/>
      <c r="L410" s="206"/>
      <c r="M410" s="207"/>
      <c r="N410" s="208"/>
      <c r="O410" s="208"/>
      <c r="P410" s="208"/>
      <c r="Q410" s="208"/>
      <c r="R410" s="208"/>
      <c r="S410" s="208"/>
      <c r="T410" s="209"/>
      <c r="AT410" s="210" t="s">
        <v>154</v>
      </c>
      <c r="AU410" s="210" t="s">
        <v>88</v>
      </c>
      <c r="AV410" s="13" t="s">
        <v>86</v>
      </c>
      <c r="AW410" s="13" t="s">
        <v>33</v>
      </c>
      <c r="AX410" s="13" t="s">
        <v>78</v>
      </c>
      <c r="AY410" s="210" t="s">
        <v>144</v>
      </c>
    </row>
    <row r="411" spans="1:65" s="14" customFormat="1" ht="11.25">
      <c r="B411" s="211"/>
      <c r="C411" s="212"/>
      <c r="D411" s="202" t="s">
        <v>154</v>
      </c>
      <c r="E411" s="213" t="s">
        <v>1</v>
      </c>
      <c r="F411" s="214" t="s">
        <v>496</v>
      </c>
      <c r="G411" s="212"/>
      <c r="H411" s="215">
        <v>20.774999999999999</v>
      </c>
      <c r="I411" s="216"/>
      <c r="J411" s="212"/>
      <c r="K411" s="212"/>
      <c r="L411" s="217"/>
      <c r="M411" s="218"/>
      <c r="N411" s="219"/>
      <c r="O411" s="219"/>
      <c r="P411" s="219"/>
      <c r="Q411" s="219"/>
      <c r="R411" s="219"/>
      <c r="S411" s="219"/>
      <c r="T411" s="220"/>
      <c r="AT411" s="221" t="s">
        <v>154</v>
      </c>
      <c r="AU411" s="221" t="s">
        <v>88</v>
      </c>
      <c r="AV411" s="14" t="s">
        <v>88</v>
      </c>
      <c r="AW411" s="14" t="s">
        <v>33</v>
      </c>
      <c r="AX411" s="14" t="s">
        <v>78</v>
      </c>
      <c r="AY411" s="221" t="s">
        <v>144</v>
      </c>
    </row>
    <row r="412" spans="1:65" s="14" customFormat="1" ht="11.25">
      <c r="B412" s="211"/>
      <c r="C412" s="212"/>
      <c r="D412" s="202" t="s">
        <v>154</v>
      </c>
      <c r="E412" s="213" t="s">
        <v>1</v>
      </c>
      <c r="F412" s="214" t="s">
        <v>497</v>
      </c>
      <c r="G412" s="212"/>
      <c r="H412" s="215">
        <v>-0.7</v>
      </c>
      <c r="I412" s="216"/>
      <c r="J412" s="212"/>
      <c r="K412" s="212"/>
      <c r="L412" s="217"/>
      <c r="M412" s="218"/>
      <c r="N412" s="219"/>
      <c r="O412" s="219"/>
      <c r="P412" s="219"/>
      <c r="Q412" s="219"/>
      <c r="R412" s="219"/>
      <c r="S412" s="219"/>
      <c r="T412" s="220"/>
      <c r="AT412" s="221" t="s">
        <v>154</v>
      </c>
      <c r="AU412" s="221" t="s">
        <v>88</v>
      </c>
      <c r="AV412" s="14" t="s">
        <v>88</v>
      </c>
      <c r="AW412" s="14" t="s">
        <v>33</v>
      </c>
      <c r="AX412" s="14" t="s">
        <v>78</v>
      </c>
      <c r="AY412" s="221" t="s">
        <v>144</v>
      </c>
    </row>
    <row r="413" spans="1:65" s="14" customFormat="1" ht="11.25">
      <c r="B413" s="211"/>
      <c r="C413" s="212"/>
      <c r="D413" s="202" t="s">
        <v>154</v>
      </c>
      <c r="E413" s="213" t="s">
        <v>1</v>
      </c>
      <c r="F413" s="214" t="s">
        <v>498</v>
      </c>
      <c r="G413" s="212"/>
      <c r="H413" s="215">
        <v>-1.6</v>
      </c>
      <c r="I413" s="216"/>
      <c r="J413" s="212"/>
      <c r="K413" s="212"/>
      <c r="L413" s="217"/>
      <c r="M413" s="218"/>
      <c r="N413" s="219"/>
      <c r="O413" s="219"/>
      <c r="P413" s="219"/>
      <c r="Q413" s="219"/>
      <c r="R413" s="219"/>
      <c r="S413" s="219"/>
      <c r="T413" s="220"/>
      <c r="AT413" s="221" t="s">
        <v>154</v>
      </c>
      <c r="AU413" s="221" t="s">
        <v>88</v>
      </c>
      <c r="AV413" s="14" t="s">
        <v>88</v>
      </c>
      <c r="AW413" s="14" t="s">
        <v>33</v>
      </c>
      <c r="AX413" s="14" t="s">
        <v>78</v>
      </c>
      <c r="AY413" s="221" t="s">
        <v>144</v>
      </c>
    </row>
    <row r="414" spans="1:65" s="14" customFormat="1" ht="11.25">
      <c r="B414" s="211"/>
      <c r="C414" s="212"/>
      <c r="D414" s="202" t="s">
        <v>154</v>
      </c>
      <c r="E414" s="213" t="s">
        <v>1</v>
      </c>
      <c r="F414" s="214" t="s">
        <v>499</v>
      </c>
      <c r="G414" s="212"/>
      <c r="H414" s="215">
        <v>-0.9</v>
      </c>
      <c r="I414" s="216"/>
      <c r="J414" s="212"/>
      <c r="K414" s="212"/>
      <c r="L414" s="217"/>
      <c r="M414" s="218"/>
      <c r="N414" s="219"/>
      <c r="O414" s="219"/>
      <c r="P414" s="219"/>
      <c r="Q414" s="219"/>
      <c r="R414" s="219"/>
      <c r="S414" s="219"/>
      <c r="T414" s="220"/>
      <c r="AT414" s="221" t="s">
        <v>154</v>
      </c>
      <c r="AU414" s="221" t="s">
        <v>88</v>
      </c>
      <c r="AV414" s="14" t="s">
        <v>88</v>
      </c>
      <c r="AW414" s="14" t="s">
        <v>33</v>
      </c>
      <c r="AX414" s="14" t="s">
        <v>78</v>
      </c>
      <c r="AY414" s="221" t="s">
        <v>144</v>
      </c>
    </row>
    <row r="415" spans="1:65" s="14" customFormat="1" ht="11.25">
      <c r="B415" s="211"/>
      <c r="C415" s="212"/>
      <c r="D415" s="202" t="s">
        <v>154</v>
      </c>
      <c r="E415" s="213" t="s">
        <v>1</v>
      </c>
      <c r="F415" s="214" t="s">
        <v>500</v>
      </c>
      <c r="G415" s="212"/>
      <c r="H415" s="215">
        <v>-1.55</v>
      </c>
      <c r="I415" s="216"/>
      <c r="J415" s="212"/>
      <c r="K415" s="212"/>
      <c r="L415" s="217"/>
      <c r="M415" s="218"/>
      <c r="N415" s="219"/>
      <c r="O415" s="219"/>
      <c r="P415" s="219"/>
      <c r="Q415" s="219"/>
      <c r="R415" s="219"/>
      <c r="S415" s="219"/>
      <c r="T415" s="220"/>
      <c r="AT415" s="221" t="s">
        <v>154</v>
      </c>
      <c r="AU415" s="221" t="s">
        <v>88</v>
      </c>
      <c r="AV415" s="14" t="s">
        <v>88</v>
      </c>
      <c r="AW415" s="14" t="s">
        <v>33</v>
      </c>
      <c r="AX415" s="14" t="s">
        <v>78</v>
      </c>
      <c r="AY415" s="221" t="s">
        <v>144</v>
      </c>
    </row>
    <row r="416" spans="1:65" s="15" customFormat="1" ht="11.25">
      <c r="B416" s="222"/>
      <c r="C416" s="223"/>
      <c r="D416" s="202" t="s">
        <v>154</v>
      </c>
      <c r="E416" s="224" t="s">
        <v>1</v>
      </c>
      <c r="F416" s="225" t="s">
        <v>157</v>
      </c>
      <c r="G416" s="223"/>
      <c r="H416" s="226">
        <v>16.024999999999999</v>
      </c>
      <c r="I416" s="227"/>
      <c r="J416" s="223"/>
      <c r="K416" s="223"/>
      <c r="L416" s="228"/>
      <c r="M416" s="229"/>
      <c r="N416" s="230"/>
      <c r="O416" s="230"/>
      <c r="P416" s="230"/>
      <c r="Q416" s="230"/>
      <c r="R416" s="230"/>
      <c r="S416" s="230"/>
      <c r="T416" s="231"/>
      <c r="AT416" s="232" t="s">
        <v>154</v>
      </c>
      <c r="AU416" s="232" t="s">
        <v>88</v>
      </c>
      <c r="AV416" s="15" t="s">
        <v>152</v>
      </c>
      <c r="AW416" s="15" t="s">
        <v>33</v>
      </c>
      <c r="AX416" s="15" t="s">
        <v>86</v>
      </c>
      <c r="AY416" s="232" t="s">
        <v>144</v>
      </c>
    </row>
    <row r="417" spans="1:65" s="2" customFormat="1" ht="33" customHeight="1">
      <c r="A417" s="35"/>
      <c r="B417" s="36"/>
      <c r="C417" s="187" t="s">
        <v>501</v>
      </c>
      <c r="D417" s="187" t="s">
        <v>147</v>
      </c>
      <c r="E417" s="188" t="s">
        <v>502</v>
      </c>
      <c r="F417" s="189" t="s">
        <v>503</v>
      </c>
      <c r="G417" s="190" t="s">
        <v>166</v>
      </c>
      <c r="H417" s="191">
        <v>1.1000000000000001</v>
      </c>
      <c r="I417" s="192"/>
      <c r="J417" s="193">
        <f>ROUND(I417*H417,2)</f>
        <v>0</v>
      </c>
      <c r="K417" s="189" t="s">
        <v>151</v>
      </c>
      <c r="L417" s="40"/>
      <c r="M417" s="194" t="s">
        <v>1</v>
      </c>
      <c r="N417" s="195" t="s">
        <v>43</v>
      </c>
      <c r="O417" s="72"/>
      <c r="P417" s="196">
        <f>O417*H417</f>
        <v>0</v>
      </c>
      <c r="Q417" s="196">
        <v>0</v>
      </c>
      <c r="R417" s="196">
        <f>Q417*H417</f>
        <v>0</v>
      </c>
      <c r="S417" s="196">
        <v>0</v>
      </c>
      <c r="T417" s="197">
        <f>S417*H417</f>
        <v>0</v>
      </c>
      <c r="U417" s="35"/>
      <c r="V417" s="35"/>
      <c r="W417" s="35"/>
      <c r="X417" s="35"/>
      <c r="Y417" s="35"/>
      <c r="Z417" s="35"/>
      <c r="AA417" s="35"/>
      <c r="AB417" s="35"/>
      <c r="AC417" s="35"/>
      <c r="AD417" s="35"/>
      <c r="AE417" s="35"/>
      <c r="AR417" s="198" t="s">
        <v>244</v>
      </c>
      <c r="AT417" s="198" t="s">
        <v>147</v>
      </c>
      <c r="AU417" s="198" t="s">
        <v>88</v>
      </c>
      <c r="AY417" s="18" t="s">
        <v>144</v>
      </c>
      <c r="BE417" s="199">
        <f>IF(N417="základní",J417,0)</f>
        <v>0</v>
      </c>
      <c r="BF417" s="199">
        <f>IF(N417="snížená",J417,0)</f>
        <v>0</v>
      </c>
      <c r="BG417" s="199">
        <f>IF(N417="zákl. přenesená",J417,0)</f>
        <v>0</v>
      </c>
      <c r="BH417" s="199">
        <f>IF(N417="sníž. přenesená",J417,0)</f>
        <v>0</v>
      </c>
      <c r="BI417" s="199">
        <f>IF(N417="nulová",J417,0)</f>
        <v>0</v>
      </c>
      <c r="BJ417" s="18" t="s">
        <v>86</v>
      </c>
      <c r="BK417" s="199">
        <f>ROUND(I417*H417,2)</f>
        <v>0</v>
      </c>
      <c r="BL417" s="18" t="s">
        <v>244</v>
      </c>
      <c r="BM417" s="198" t="s">
        <v>504</v>
      </c>
    </row>
    <row r="418" spans="1:65" s="13" customFormat="1" ht="11.25">
      <c r="B418" s="200"/>
      <c r="C418" s="201"/>
      <c r="D418" s="202" t="s">
        <v>154</v>
      </c>
      <c r="E418" s="203" t="s">
        <v>1</v>
      </c>
      <c r="F418" s="204" t="s">
        <v>505</v>
      </c>
      <c r="G418" s="201"/>
      <c r="H418" s="203" t="s">
        <v>1</v>
      </c>
      <c r="I418" s="205"/>
      <c r="J418" s="201"/>
      <c r="K418" s="201"/>
      <c r="L418" s="206"/>
      <c r="M418" s="207"/>
      <c r="N418" s="208"/>
      <c r="O418" s="208"/>
      <c r="P418" s="208"/>
      <c r="Q418" s="208"/>
      <c r="R418" s="208"/>
      <c r="S418" s="208"/>
      <c r="T418" s="209"/>
      <c r="AT418" s="210" t="s">
        <v>154</v>
      </c>
      <c r="AU418" s="210" t="s">
        <v>88</v>
      </c>
      <c r="AV418" s="13" t="s">
        <v>86</v>
      </c>
      <c r="AW418" s="13" t="s">
        <v>33</v>
      </c>
      <c r="AX418" s="13" t="s">
        <v>78</v>
      </c>
      <c r="AY418" s="210" t="s">
        <v>144</v>
      </c>
    </row>
    <row r="419" spans="1:65" s="14" customFormat="1" ht="11.25">
      <c r="B419" s="211"/>
      <c r="C419" s="212"/>
      <c r="D419" s="202" t="s">
        <v>154</v>
      </c>
      <c r="E419" s="213" t="s">
        <v>1</v>
      </c>
      <c r="F419" s="214" t="s">
        <v>506</v>
      </c>
      <c r="G419" s="212"/>
      <c r="H419" s="215">
        <v>1.1000000000000001</v>
      </c>
      <c r="I419" s="216"/>
      <c r="J419" s="212"/>
      <c r="K419" s="212"/>
      <c r="L419" s="217"/>
      <c r="M419" s="218"/>
      <c r="N419" s="219"/>
      <c r="O419" s="219"/>
      <c r="P419" s="219"/>
      <c r="Q419" s="219"/>
      <c r="R419" s="219"/>
      <c r="S419" s="219"/>
      <c r="T419" s="220"/>
      <c r="AT419" s="221" t="s">
        <v>154</v>
      </c>
      <c r="AU419" s="221" t="s">
        <v>88</v>
      </c>
      <c r="AV419" s="14" t="s">
        <v>88</v>
      </c>
      <c r="AW419" s="14" t="s">
        <v>33</v>
      </c>
      <c r="AX419" s="14" t="s">
        <v>78</v>
      </c>
      <c r="AY419" s="221" t="s">
        <v>144</v>
      </c>
    </row>
    <row r="420" spans="1:65" s="15" customFormat="1" ht="11.25">
      <c r="B420" s="222"/>
      <c r="C420" s="223"/>
      <c r="D420" s="202" t="s">
        <v>154</v>
      </c>
      <c r="E420" s="224" t="s">
        <v>1</v>
      </c>
      <c r="F420" s="225" t="s">
        <v>157</v>
      </c>
      <c r="G420" s="223"/>
      <c r="H420" s="226">
        <v>1.1000000000000001</v>
      </c>
      <c r="I420" s="227"/>
      <c r="J420" s="223"/>
      <c r="K420" s="223"/>
      <c r="L420" s="228"/>
      <c r="M420" s="229"/>
      <c r="N420" s="230"/>
      <c r="O420" s="230"/>
      <c r="P420" s="230"/>
      <c r="Q420" s="230"/>
      <c r="R420" s="230"/>
      <c r="S420" s="230"/>
      <c r="T420" s="231"/>
      <c r="AT420" s="232" t="s">
        <v>154</v>
      </c>
      <c r="AU420" s="232" t="s">
        <v>88</v>
      </c>
      <c r="AV420" s="15" t="s">
        <v>152</v>
      </c>
      <c r="AW420" s="15" t="s">
        <v>33</v>
      </c>
      <c r="AX420" s="15" t="s">
        <v>86</v>
      </c>
      <c r="AY420" s="232" t="s">
        <v>144</v>
      </c>
    </row>
    <row r="421" spans="1:65" s="2" customFormat="1" ht="16.5" customHeight="1">
      <c r="A421" s="35"/>
      <c r="B421" s="36"/>
      <c r="C421" s="233" t="s">
        <v>507</v>
      </c>
      <c r="D421" s="233" t="s">
        <v>158</v>
      </c>
      <c r="E421" s="234" t="s">
        <v>508</v>
      </c>
      <c r="F421" s="235" t="s">
        <v>509</v>
      </c>
      <c r="G421" s="236" t="s">
        <v>166</v>
      </c>
      <c r="H421" s="237">
        <v>1.21</v>
      </c>
      <c r="I421" s="238"/>
      <c r="J421" s="239">
        <f>ROUND(I421*H421,2)</f>
        <v>0</v>
      </c>
      <c r="K421" s="235" t="s">
        <v>151</v>
      </c>
      <c r="L421" s="240"/>
      <c r="M421" s="241" t="s">
        <v>1</v>
      </c>
      <c r="N421" s="242" t="s">
        <v>43</v>
      </c>
      <c r="O421" s="72"/>
      <c r="P421" s="196">
        <f>O421*H421</f>
        <v>0</v>
      </c>
      <c r="Q421" s="196">
        <v>0</v>
      </c>
      <c r="R421" s="196">
        <f>Q421*H421</f>
        <v>0</v>
      </c>
      <c r="S421" s="196">
        <v>0</v>
      </c>
      <c r="T421" s="197">
        <f>S421*H421</f>
        <v>0</v>
      </c>
      <c r="U421" s="35"/>
      <c r="V421" s="35"/>
      <c r="W421" s="35"/>
      <c r="X421" s="35"/>
      <c r="Y421" s="35"/>
      <c r="Z421" s="35"/>
      <c r="AA421" s="35"/>
      <c r="AB421" s="35"/>
      <c r="AC421" s="35"/>
      <c r="AD421" s="35"/>
      <c r="AE421" s="35"/>
      <c r="AR421" s="198" t="s">
        <v>330</v>
      </c>
      <c r="AT421" s="198" t="s">
        <v>158</v>
      </c>
      <c r="AU421" s="198" t="s">
        <v>88</v>
      </c>
      <c r="AY421" s="18" t="s">
        <v>144</v>
      </c>
      <c r="BE421" s="199">
        <f>IF(N421="základní",J421,0)</f>
        <v>0</v>
      </c>
      <c r="BF421" s="199">
        <f>IF(N421="snížená",J421,0)</f>
        <v>0</v>
      </c>
      <c r="BG421" s="199">
        <f>IF(N421="zákl. přenesená",J421,0)</f>
        <v>0</v>
      </c>
      <c r="BH421" s="199">
        <f>IF(N421="sníž. přenesená",J421,0)</f>
        <v>0</v>
      </c>
      <c r="BI421" s="199">
        <f>IF(N421="nulová",J421,0)</f>
        <v>0</v>
      </c>
      <c r="BJ421" s="18" t="s">
        <v>86</v>
      </c>
      <c r="BK421" s="199">
        <f>ROUND(I421*H421,2)</f>
        <v>0</v>
      </c>
      <c r="BL421" s="18" t="s">
        <v>244</v>
      </c>
      <c r="BM421" s="198" t="s">
        <v>510</v>
      </c>
    </row>
    <row r="422" spans="1:65" s="14" customFormat="1" ht="11.25">
      <c r="B422" s="211"/>
      <c r="C422" s="212"/>
      <c r="D422" s="202" t="s">
        <v>154</v>
      </c>
      <c r="E422" s="213" t="s">
        <v>1</v>
      </c>
      <c r="F422" s="214" t="s">
        <v>511</v>
      </c>
      <c r="G422" s="212"/>
      <c r="H422" s="215">
        <v>1.21</v>
      </c>
      <c r="I422" s="216"/>
      <c r="J422" s="212"/>
      <c r="K422" s="212"/>
      <c r="L422" s="217"/>
      <c r="M422" s="218"/>
      <c r="N422" s="219"/>
      <c r="O422" s="219"/>
      <c r="P422" s="219"/>
      <c r="Q422" s="219"/>
      <c r="R422" s="219"/>
      <c r="S422" s="219"/>
      <c r="T422" s="220"/>
      <c r="AT422" s="221" t="s">
        <v>154</v>
      </c>
      <c r="AU422" s="221" t="s">
        <v>88</v>
      </c>
      <c r="AV422" s="14" t="s">
        <v>88</v>
      </c>
      <c r="AW422" s="14" t="s">
        <v>33</v>
      </c>
      <c r="AX422" s="14" t="s">
        <v>78</v>
      </c>
      <c r="AY422" s="221" t="s">
        <v>144</v>
      </c>
    </row>
    <row r="423" spans="1:65" s="15" customFormat="1" ht="11.25">
      <c r="B423" s="222"/>
      <c r="C423" s="223"/>
      <c r="D423" s="202" t="s">
        <v>154</v>
      </c>
      <c r="E423" s="224" t="s">
        <v>1</v>
      </c>
      <c r="F423" s="225" t="s">
        <v>157</v>
      </c>
      <c r="G423" s="223"/>
      <c r="H423" s="226">
        <v>1.21</v>
      </c>
      <c r="I423" s="227"/>
      <c r="J423" s="223"/>
      <c r="K423" s="223"/>
      <c r="L423" s="228"/>
      <c r="M423" s="229"/>
      <c r="N423" s="230"/>
      <c r="O423" s="230"/>
      <c r="P423" s="230"/>
      <c r="Q423" s="230"/>
      <c r="R423" s="230"/>
      <c r="S423" s="230"/>
      <c r="T423" s="231"/>
      <c r="AT423" s="232" t="s">
        <v>154</v>
      </c>
      <c r="AU423" s="232" t="s">
        <v>88</v>
      </c>
      <c r="AV423" s="15" t="s">
        <v>152</v>
      </c>
      <c r="AW423" s="15" t="s">
        <v>33</v>
      </c>
      <c r="AX423" s="15" t="s">
        <v>86</v>
      </c>
      <c r="AY423" s="232" t="s">
        <v>144</v>
      </c>
    </row>
    <row r="424" spans="1:65" s="2" customFormat="1" ht="16.5" customHeight="1">
      <c r="A424" s="35"/>
      <c r="B424" s="36"/>
      <c r="C424" s="187" t="s">
        <v>512</v>
      </c>
      <c r="D424" s="187" t="s">
        <v>147</v>
      </c>
      <c r="E424" s="188" t="s">
        <v>513</v>
      </c>
      <c r="F424" s="189" t="s">
        <v>514</v>
      </c>
      <c r="G424" s="190" t="s">
        <v>166</v>
      </c>
      <c r="H424" s="191">
        <v>20.45</v>
      </c>
      <c r="I424" s="192"/>
      <c r="J424" s="193">
        <f>ROUND(I424*H424,2)</f>
        <v>0</v>
      </c>
      <c r="K424" s="189" t="s">
        <v>151</v>
      </c>
      <c r="L424" s="40"/>
      <c r="M424" s="194" t="s">
        <v>1</v>
      </c>
      <c r="N424" s="195" t="s">
        <v>43</v>
      </c>
      <c r="O424" s="72"/>
      <c r="P424" s="196">
        <f>O424*H424</f>
        <v>0</v>
      </c>
      <c r="Q424" s="196">
        <v>0</v>
      </c>
      <c r="R424" s="196">
        <f>Q424*H424</f>
        <v>0</v>
      </c>
      <c r="S424" s="196">
        <v>0</v>
      </c>
      <c r="T424" s="197">
        <f>S424*H424</f>
        <v>0</v>
      </c>
      <c r="U424" s="35"/>
      <c r="V424" s="35"/>
      <c r="W424" s="35"/>
      <c r="X424" s="35"/>
      <c r="Y424" s="35"/>
      <c r="Z424" s="35"/>
      <c r="AA424" s="35"/>
      <c r="AB424" s="35"/>
      <c r="AC424" s="35"/>
      <c r="AD424" s="35"/>
      <c r="AE424" s="35"/>
      <c r="AR424" s="198" t="s">
        <v>244</v>
      </c>
      <c r="AT424" s="198" t="s">
        <v>147</v>
      </c>
      <c r="AU424" s="198" t="s">
        <v>88</v>
      </c>
      <c r="AY424" s="18" t="s">
        <v>144</v>
      </c>
      <c r="BE424" s="199">
        <f>IF(N424="základní",J424,0)</f>
        <v>0</v>
      </c>
      <c r="BF424" s="199">
        <f>IF(N424="snížená",J424,0)</f>
        <v>0</v>
      </c>
      <c r="BG424" s="199">
        <f>IF(N424="zákl. přenesená",J424,0)</f>
        <v>0</v>
      </c>
      <c r="BH424" s="199">
        <f>IF(N424="sníž. přenesená",J424,0)</f>
        <v>0</v>
      </c>
      <c r="BI424" s="199">
        <f>IF(N424="nulová",J424,0)</f>
        <v>0</v>
      </c>
      <c r="BJ424" s="18" t="s">
        <v>86</v>
      </c>
      <c r="BK424" s="199">
        <f>ROUND(I424*H424,2)</f>
        <v>0</v>
      </c>
      <c r="BL424" s="18" t="s">
        <v>244</v>
      </c>
      <c r="BM424" s="198" t="s">
        <v>515</v>
      </c>
    </row>
    <row r="425" spans="1:65" s="13" customFormat="1" ht="11.25">
      <c r="B425" s="200"/>
      <c r="C425" s="201"/>
      <c r="D425" s="202" t="s">
        <v>154</v>
      </c>
      <c r="E425" s="203" t="s">
        <v>1</v>
      </c>
      <c r="F425" s="204" t="s">
        <v>490</v>
      </c>
      <c r="G425" s="201"/>
      <c r="H425" s="203" t="s">
        <v>1</v>
      </c>
      <c r="I425" s="205"/>
      <c r="J425" s="201"/>
      <c r="K425" s="201"/>
      <c r="L425" s="206"/>
      <c r="M425" s="207"/>
      <c r="N425" s="208"/>
      <c r="O425" s="208"/>
      <c r="P425" s="208"/>
      <c r="Q425" s="208"/>
      <c r="R425" s="208"/>
      <c r="S425" s="208"/>
      <c r="T425" s="209"/>
      <c r="AT425" s="210" t="s">
        <v>154</v>
      </c>
      <c r="AU425" s="210" t="s">
        <v>88</v>
      </c>
      <c r="AV425" s="13" t="s">
        <v>86</v>
      </c>
      <c r="AW425" s="13" t="s">
        <v>33</v>
      </c>
      <c r="AX425" s="13" t="s">
        <v>78</v>
      </c>
      <c r="AY425" s="210" t="s">
        <v>144</v>
      </c>
    </row>
    <row r="426" spans="1:65" s="14" customFormat="1" ht="11.25">
      <c r="B426" s="211"/>
      <c r="C426" s="212"/>
      <c r="D426" s="202" t="s">
        <v>154</v>
      </c>
      <c r="E426" s="213" t="s">
        <v>1</v>
      </c>
      <c r="F426" s="214" t="s">
        <v>491</v>
      </c>
      <c r="G426" s="212"/>
      <c r="H426" s="215">
        <v>20.45</v>
      </c>
      <c r="I426" s="216"/>
      <c r="J426" s="212"/>
      <c r="K426" s="212"/>
      <c r="L426" s="217"/>
      <c r="M426" s="218"/>
      <c r="N426" s="219"/>
      <c r="O426" s="219"/>
      <c r="P426" s="219"/>
      <c r="Q426" s="219"/>
      <c r="R426" s="219"/>
      <c r="S426" s="219"/>
      <c r="T426" s="220"/>
      <c r="AT426" s="221" t="s">
        <v>154</v>
      </c>
      <c r="AU426" s="221" t="s">
        <v>88</v>
      </c>
      <c r="AV426" s="14" t="s">
        <v>88</v>
      </c>
      <c r="AW426" s="14" t="s">
        <v>33</v>
      </c>
      <c r="AX426" s="14" t="s">
        <v>78</v>
      </c>
      <c r="AY426" s="221" t="s">
        <v>144</v>
      </c>
    </row>
    <row r="427" spans="1:65" s="15" customFormat="1" ht="11.25">
      <c r="B427" s="222"/>
      <c r="C427" s="223"/>
      <c r="D427" s="202" t="s">
        <v>154</v>
      </c>
      <c r="E427" s="224" t="s">
        <v>1</v>
      </c>
      <c r="F427" s="225" t="s">
        <v>157</v>
      </c>
      <c r="G427" s="223"/>
      <c r="H427" s="226">
        <v>20.45</v>
      </c>
      <c r="I427" s="227"/>
      <c r="J427" s="223"/>
      <c r="K427" s="223"/>
      <c r="L427" s="228"/>
      <c r="M427" s="229"/>
      <c r="N427" s="230"/>
      <c r="O427" s="230"/>
      <c r="P427" s="230"/>
      <c r="Q427" s="230"/>
      <c r="R427" s="230"/>
      <c r="S427" s="230"/>
      <c r="T427" s="231"/>
      <c r="AT427" s="232" t="s">
        <v>154</v>
      </c>
      <c r="AU427" s="232" t="s">
        <v>88</v>
      </c>
      <c r="AV427" s="15" t="s">
        <v>152</v>
      </c>
      <c r="AW427" s="15" t="s">
        <v>33</v>
      </c>
      <c r="AX427" s="15" t="s">
        <v>86</v>
      </c>
      <c r="AY427" s="232" t="s">
        <v>144</v>
      </c>
    </row>
    <row r="428" spans="1:65" s="2" customFormat="1" ht="21.75" customHeight="1">
      <c r="A428" s="35"/>
      <c r="B428" s="36"/>
      <c r="C428" s="187" t="s">
        <v>516</v>
      </c>
      <c r="D428" s="187" t="s">
        <v>147</v>
      </c>
      <c r="E428" s="188" t="s">
        <v>517</v>
      </c>
      <c r="F428" s="189" t="s">
        <v>518</v>
      </c>
      <c r="G428" s="190" t="s">
        <v>166</v>
      </c>
      <c r="H428" s="191">
        <v>20.45</v>
      </c>
      <c r="I428" s="192"/>
      <c r="J428" s="193">
        <f>ROUND(I428*H428,2)</f>
        <v>0</v>
      </c>
      <c r="K428" s="189" t="s">
        <v>151</v>
      </c>
      <c r="L428" s="40"/>
      <c r="M428" s="194" t="s">
        <v>1</v>
      </c>
      <c r="N428" s="195" t="s">
        <v>43</v>
      </c>
      <c r="O428" s="72"/>
      <c r="P428" s="196">
        <f>O428*H428</f>
        <v>0</v>
      </c>
      <c r="Q428" s="196">
        <v>0</v>
      </c>
      <c r="R428" s="196">
        <f>Q428*H428</f>
        <v>0</v>
      </c>
      <c r="S428" s="196">
        <v>0</v>
      </c>
      <c r="T428" s="197">
        <f>S428*H428</f>
        <v>0</v>
      </c>
      <c r="U428" s="35"/>
      <c r="V428" s="35"/>
      <c r="W428" s="35"/>
      <c r="X428" s="35"/>
      <c r="Y428" s="35"/>
      <c r="Z428" s="35"/>
      <c r="AA428" s="35"/>
      <c r="AB428" s="35"/>
      <c r="AC428" s="35"/>
      <c r="AD428" s="35"/>
      <c r="AE428" s="35"/>
      <c r="AR428" s="198" t="s">
        <v>244</v>
      </c>
      <c r="AT428" s="198" t="s">
        <v>147</v>
      </c>
      <c r="AU428" s="198" t="s">
        <v>88</v>
      </c>
      <c r="AY428" s="18" t="s">
        <v>144</v>
      </c>
      <c r="BE428" s="199">
        <f>IF(N428="základní",J428,0)</f>
        <v>0</v>
      </c>
      <c r="BF428" s="199">
        <f>IF(N428="snížená",J428,0)</f>
        <v>0</v>
      </c>
      <c r="BG428" s="199">
        <f>IF(N428="zákl. přenesená",J428,0)</f>
        <v>0</v>
      </c>
      <c r="BH428" s="199">
        <f>IF(N428="sníž. přenesená",J428,0)</f>
        <v>0</v>
      </c>
      <c r="BI428" s="199">
        <f>IF(N428="nulová",J428,0)</f>
        <v>0</v>
      </c>
      <c r="BJ428" s="18" t="s">
        <v>86</v>
      </c>
      <c r="BK428" s="199">
        <f>ROUND(I428*H428,2)</f>
        <v>0</v>
      </c>
      <c r="BL428" s="18" t="s">
        <v>244</v>
      </c>
      <c r="BM428" s="198" t="s">
        <v>519</v>
      </c>
    </row>
    <row r="429" spans="1:65" s="13" customFormat="1" ht="11.25">
      <c r="B429" s="200"/>
      <c r="C429" s="201"/>
      <c r="D429" s="202" t="s">
        <v>154</v>
      </c>
      <c r="E429" s="203" t="s">
        <v>1</v>
      </c>
      <c r="F429" s="204" t="s">
        <v>490</v>
      </c>
      <c r="G429" s="201"/>
      <c r="H429" s="203" t="s">
        <v>1</v>
      </c>
      <c r="I429" s="205"/>
      <c r="J429" s="201"/>
      <c r="K429" s="201"/>
      <c r="L429" s="206"/>
      <c r="M429" s="207"/>
      <c r="N429" s="208"/>
      <c r="O429" s="208"/>
      <c r="P429" s="208"/>
      <c r="Q429" s="208"/>
      <c r="R429" s="208"/>
      <c r="S429" s="208"/>
      <c r="T429" s="209"/>
      <c r="AT429" s="210" t="s">
        <v>154</v>
      </c>
      <c r="AU429" s="210" t="s">
        <v>88</v>
      </c>
      <c r="AV429" s="13" t="s">
        <v>86</v>
      </c>
      <c r="AW429" s="13" t="s">
        <v>33</v>
      </c>
      <c r="AX429" s="13" t="s">
        <v>78</v>
      </c>
      <c r="AY429" s="210" t="s">
        <v>144</v>
      </c>
    </row>
    <row r="430" spans="1:65" s="14" customFormat="1" ht="11.25">
      <c r="B430" s="211"/>
      <c r="C430" s="212"/>
      <c r="D430" s="202" t="s">
        <v>154</v>
      </c>
      <c r="E430" s="213" t="s">
        <v>1</v>
      </c>
      <c r="F430" s="214" t="s">
        <v>491</v>
      </c>
      <c r="G430" s="212"/>
      <c r="H430" s="215">
        <v>20.45</v>
      </c>
      <c r="I430" s="216"/>
      <c r="J430" s="212"/>
      <c r="K430" s="212"/>
      <c r="L430" s="217"/>
      <c r="M430" s="218"/>
      <c r="N430" s="219"/>
      <c r="O430" s="219"/>
      <c r="P430" s="219"/>
      <c r="Q430" s="219"/>
      <c r="R430" s="219"/>
      <c r="S430" s="219"/>
      <c r="T430" s="220"/>
      <c r="AT430" s="221" t="s">
        <v>154</v>
      </c>
      <c r="AU430" s="221" t="s">
        <v>88</v>
      </c>
      <c r="AV430" s="14" t="s">
        <v>88</v>
      </c>
      <c r="AW430" s="14" t="s">
        <v>33</v>
      </c>
      <c r="AX430" s="14" t="s">
        <v>78</v>
      </c>
      <c r="AY430" s="221" t="s">
        <v>144</v>
      </c>
    </row>
    <row r="431" spans="1:65" s="15" customFormat="1" ht="11.25">
      <c r="B431" s="222"/>
      <c r="C431" s="223"/>
      <c r="D431" s="202" t="s">
        <v>154</v>
      </c>
      <c r="E431" s="224" t="s">
        <v>1</v>
      </c>
      <c r="F431" s="225" t="s">
        <v>157</v>
      </c>
      <c r="G431" s="223"/>
      <c r="H431" s="226">
        <v>20.45</v>
      </c>
      <c r="I431" s="227"/>
      <c r="J431" s="223"/>
      <c r="K431" s="223"/>
      <c r="L431" s="228"/>
      <c r="M431" s="229"/>
      <c r="N431" s="230"/>
      <c r="O431" s="230"/>
      <c r="P431" s="230"/>
      <c r="Q431" s="230"/>
      <c r="R431" s="230"/>
      <c r="S431" s="230"/>
      <c r="T431" s="231"/>
      <c r="AT431" s="232" t="s">
        <v>154</v>
      </c>
      <c r="AU431" s="232" t="s">
        <v>88</v>
      </c>
      <c r="AV431" s="15" t="s">
        <v>152</v>
      </c>
      <c r="AW431" s="15" t="s">
        <v>33</v>
      </c>
      <c r="AX431" s="15" t="s">
        <v>86</v>
      </c>
      <c r="AY431" s="232" t="s">
        <v>144</v>
      </c>
    </row>
    <row r="432" spans="1:65" s="2" customFormat="1" ht="33" customHeight="1">
      <c r="A432" s="35"/>
      <c r="B432" s="36"/>
      <c r="C432" s="187" t="s">
        <v>520</v>
      </c>
      <c r="D432" s="187" t="s">
        <v>147</v>
      </c>
      <c r="E432" s="188" t="s">
        <v>521</v>
      </c>
      <c r="F432" s="189" t="s">
        <v>522</v>
      </c>
      <c r="G432" s="190" t="s">
        <v>166</v>
      </c>
      <c r="H432" s="191">
        <v>20.45</v>
      </c>
      <c r="I432" s="192"/>
      <c r="J432" s="193">
        <f>ROUND(I432*H432,2)</f>
        <v>0</v>
      </c>
      <c r="K432" s="189" t="s">
        <v>151</v>
      </c>
      <c r="L432" s="40"/>
      <c r="M432" s="194" t="s">
        <v>1</v>
      </c>
      <c r="N432" s="195" t="s">
        <v>43</v>
      </c>
      <c r="O432" s="72"/>
      <c r="P432" s="196">
        <f>O432*H432</f>
        <v>0</v>
      </c>
      <c r="Q432" s="196">
        <v>0</v>
      </c>
      <c r="R432" s="196">
        <f>Q432*H432</f>
        <v>0</v>
      </c>
      <c r="S432" s="196">
        <v>0</v>
      </c>
      <c r="T432" s="197">
        <f>S432*H432</f>
        <v>0</v>
      </c>
      <c r="U432" s="35"/>
      <c r="V432" s="35"/>
      <c r="W432" s="35"/>
      <c r="X432" s="35"/>
      <c r="Y432" s="35"/>
      <c r="Z432" s="35"/>
      <c r="AA432" s="35"/>
      <c r="AB432" s="35"/>
      <c r="AC432" s="35"/>
      <c r="AD432" s="35"/>
      <c r="AE432" s="35"/>
      <c r="AR432" s="198" t="s">
        <v>244</v>
      </c>
      <c r="AT432" s="198" t="s">
        <v>147</v>
      </c>
      <c r="AU432" s="198" t="s">
        <v>88</v>
      </c>
      <c r="AY432" s="18" t="s">
        <v>144</v>
      </c>
      <c r="BE432" s="199">
        <f>IF(N432="základní",J432,0)</f>
        <v>0</v>
      </c>
      <c r="BF432" s="199">
        <f>IF(N432="snížená",J432,0)</f>
        <v>0</v>
      </c>
      <c r="BG432" s="199">
        <f>IF(N432="zákl. přenesená",J432,0)</f>
        <v>0</v>
      </c>
      <c r="BH432" s="199">
        <f>IF(N432="sníž. přenesená",J432,0)</f>
        <v>0</v>
      </c>
      <c r="BI432" s="199">
        <f>IF(N432="nulová",J432,0)</f>
        <v>0</v>
      </c>
      <c r="BJ432" s="18" t="s">
        <v>86</v>
      </c>
      <c r="BK432" s="199">
        <f>ROUND(I432*H432,2)</f>
        <v>0</v>
      </c>
      <c r="BL432" s="18" t="s">
        <v>244</v>
      </c>
      <c r="BM432" s="198" t="s">
        <v>523</v>
      </c>
    </row>
    <row r="433" spans="1:65" s="13" customFormat="1" ht="11.25">
      <c r="B433" s="200"/>
      <c r="C433" s="201"/>
      <c r="D433" s="202" t="s">
        <v>154</v>
      </c>
      <c r="E433" s="203" t="s">
        <v>1</v>
      </c>
      <c r="F433" s="204" t="s">
        <v>490</v>
      </c>
      <c r="G433" s="201"/>
      <c r="H433" s="203" t="s">
        <v>1</v>
      </c>
      <c r="I433" s="205"/>
      <c r="J433" s="201"/>
      <c r="K433" s="201"/>
      <c r="L433" s="206"/>
      <c r="M433" s="207"/>
      <c r="N433" s="208"/>
      <c r="O433" s="208"/>
      <c r="P433" s="208"/>
      <c r="Q433" s="208"/>
      <c r="R433" s="208"/>
      <c r="S433" s="208"/>
      <c r="T433" s="209"/>
      <c r="AT433" s="210" t="s">
        <v>154</v>
      </c>
      <c r="AU433" s="210" t="s">
        <v>88</v>
      </c>
      <c r="AV433" s="13" t="s">
        <v>86</v>
      </c>
      <c r="AW433" s="13" t="s">
        <v>33</v>
      </c>
      <c r="AX433" s="13" t="s">
        <v>78</v>
      </c>
      <c r="AY433" s="210" t="s">
        <v>144</v>
      </c>
    </row>
    <row r="434" spans="1:65" s="14" customFormat="1" ht="11.25">
      <c r="B434" s="211"/>
      <c r="C434" s="212"/>
      <c r="D434" s="202" t="s">
        <v>154</v>
      </c>
      <c r="E434" s="213" t="s">
        <v>1</v>
      </c>
      <c r="F434" s="214" t="s">
        <v>491</v>
      </c>
      <c r="G434" s="212"/>
      <c r="H434" s="215">
        <v>20.45</v>
      </c>
      <c r="I434" s="216"/>
      <c r="J434" s="212"/>
      <c r="K434" s="212"/>
      <c r="L434" s="217"/>
      <c r="M434" s="218"/>
      <c r="N434" s="219"/>
      <c r="O434" s="219"/>
      <c r="P434" s="219"/>
      <c r="Q434" s="219"/>
      <c r="R434" s="219"/>
      <c r="S434" s="219"/>
      <c r="T434" s="220"/>
      <c r="AT434" s="221" t="s">
        <v>154</v>
      </c>
      <c r="AU434" s="221" t="s">
        <v>88</v>
      </c>
      <c r="AV434" s="14" t="s">
        <v>88</v>
      </c>
      <c r="AW434" s="14" t="s">
        <v>33</v>
      </c>
      <c r="AX434" s="14" t="s">
        <v>78</v>
      </c>
      <c r="AY434" s="221" t="s">
        <v>144</v>
      </c>
    </row>
    <row r="435" spans="1:65" s="15" customFormat="1" ht="11.25">
      <c r="B435" s="222"/>
      <c r="C435" s="223"/>
      <c r="D435" s="202" t="s">
        <v>154</v>
      </c>
      <c r="E435" s="224" t="s">
        <v>1</v>
      </c>
      <c r="F435" s="225" t="s">
        <v>157</v>
      </c>
      <c r="G435" s="223"/>
      <c r="H435" s="226">
        <v>20.45</v>
      </c>
      <c r="I435" s="227"/>
      <c r="J435" s="223"/>
      <c r="K435" s="223"/>
      <c r="L435" s="228"/>
      <c r="M435" s="229"/>
      <c r="N435" s="230"/>
      <c r="O435" s="230"/>
      <c r="P435" s="230"/>
      <c r="Q435" s="230"/>
      <c r="R435" s="230"/>
      <c r="S435" s="230"/>
      <c r="T435" s="231"/>
      <c r="AT435" s="232" t="s">
        <v>154</v>
      </c>
      <c r="AU435" s="232" t="s">
        <v>88</v>
      </c>
      <c r="AV435" s="15" t="s">
        <v>152</v>
      </c>
      <c r="AW435" s="15" t="s">
        <v>33</v>
      </c>
      <c r="AX435" s="15" t="s">
        <v>86</v>
      </c>
      <c r="AY435" s="232" t="s">
        <v>144</v>
      </c>
    </row>
    <row r="436" spans="1:65" s="2" customFormat="1" ht="24.2" customHeight="1">
      <c r="A436" s="35"/>
      <c r="B436" s="36"/>
      <c r="C436" s="187" t="s">
        <v>524</v>
      </c>
      <c r="D436" s="187" t="s">
        <v>147</v>
      </c>
      <c r="E436" s="188" t="s">
        <v>525</v>
      </c>
      <c r="F436" s="189" t="s">
        <v>526</v>
      </c>
      <c r="G436" s="190" t="s">
        <v>166</v>
      </c>
      <c r="H436" s="191">
        <v>20.45</v>
      </c>
      <c r="I436" s="192"/>
      <c r="J436" s="193">
        <f>ROUND(I436*H436,2)</f>
        <v>0</v>
      </c>
      <c r="K436" s="189" t="s">
        <v>151</v>
      </c>
      <c r="L436" s="40"/>
      <c r="M436" s="194" t="s">
        <v>1</v>
      </c>
      <c r="N436" s="195" t="s">
        <v>43</v>
      </c>
      <c r="O436" s="72"/>
      <c r="P436" s="196">
        <f>O436*H436</f>
        <v>0</v>
      </c>
      <c r="Q436" s="196">
        <v>0</v>
      </c>
      <c r="R436" s="196">
        <f>Q436*H436</f>
        <v>0</v>
      </c>
      <c r="S436" s="196">
        <v>0</v>
      </c>
      <c r="T436" s="197">
        <f>S436*H436</f>
        <v>0</v>
      </c>
      <c r="U436" s="35"/>
      <c r="V436" s="35"/>
      <c r="W436" s="35"/>
      <c r="X436" s="35"/>
      <c r="Y436" s="35"/>
      <c r="Z436" s="35"/>
      <c r="AA436" s="35"/>
      <c r="AB436" s="35"/>
      <c r="AC436" s="35"/>
      <c r="AD436" s="35"/>
      <c r="AE436" s="35"/>
      <c r="AR436" s="198" t="s">
        <v>244</v>
      </c>
      <c r="AT436" s="198" t="s">
        <v>147</v>
      </c>
      <c r="AU436" s="198" t="s">
        <v>88</v>
      </c>
      <c r="AY436" s="18" t="s">
        <v>144</v>
      </c>
      <c r="BE436" s="199">
        <f>IF(N436="základní",J436,0)</f>
        <v>0</v>
      </c>
      <c r="BF436" s="199">
        <f>IF(N436="snížená",J436,0)</f>
        <v>0</v>
      </c>
      <c r="BG436" s="199">
        <f>IF(N436="zákl. přenesená",J436,0)</f>
        <v>0</v>
      </c>
      <c r="BH436" s="199">
        <f>IF(N436="sníž. přenesená",J436,0)</f>
        <v>0</v>
      </c>
      <c r="BI436" s="199">
        <f>IF(N436="nulová",J436,0)</f>
        <v>0</v>
      </c>
      <c r="BJ436" s="18" t="s">
        <v>86</v>
      </c>
      <c r="BK436" s="199">
        <f>ROUND(I436*H436,2)</f>
        <v>0</v>
      </c>
      <c r="BL436" s="18" t="s">
        <v>244</v>
      </c>
      <c r="BM436" s="198" t="s">
        <v>527</v>
      </c>
    </row>
    <row r="437" spans="1:65" s="13" customFormat="1" ht="11.25">
      <c r="B437" s="200"/>
      <c r="C437" s="201"/>
      <c r="D437" s="202" t="s">
        <v>154</v>
      </c>
      <c r="E437" s="203" t="s">
        <v>1</v>
      </c>
      <c r="F437" s="204" t="s">
        <v>490</v>
      </c>
      <c r="G437" s="201"/>
      <c r="H437" s="203" t="s">
        <v>1</v>
      </c>
      <c r="I437" s="205"/>
      <c r="J437" s="201"/>
      <c r="K437" s="201"/>
      <c r="L437" s="206"/>
      <c r="M437" s="207"/>
      <c r="N437" s="208"/>
      <c r="O437" s="208"/>
      <c r="P437" s="208"/>
      <c r="Q437" s="208"/>
      <c r="R437" s="208"/>
      <c r="S437" s="208"/>
      <c r="T437" s="209"/>
      <c r="AT437" s="210" t="s">
        <v>154</v>
      </c>
      <c r="AU437" s="210" t="s">
        <v>88</v>
      </c>
      <c r="AV437" s="13" t="s">
        <v>86</v>
      </c>
      <c r="AW437" s="13" t="s">
        <v>33</v>
      </c>
      <c r="AX437" s="13" t="s">
        <v>78</v>
      </c>
      <c r="AY437" s="210" t="s">
        <v>144</v>
      </c>
    </row>
    <row r="438" spans="1:65" s="14" customFormat="1" ht="11.25">
      <c r="B438" s="211"/>
      <c r="C438" s="212"/>
      <c r="D438" s="202" t="s">
        <v>154</v>
      </c>
      <c r="E438" s="213" t="s">
        <v>1</v>
      </c>
      <c r="F438" s="214" t="s">
        <v>491</v>
      </c>
      <c r="G438" s="212"/>
      <c r="H438" s="215">
        <v>20.45</v>
      </c>
      <c r="I438" s="216"/>
      <c r="J438" s="212"/>
      <c r="K438" s="212"/>
      <c r="L438" s="217"/>
      <c r="M438" s="218"/>
      <c r="N438" s="219"/>
      <c r="O438" s="219"/>
      <c r="P438" s="219"/>
      <c r="Q438" s="219"/>
      <c r="R438" s="219"/>
      <c r="S438" s="219"/>
      <c r="T438" s="220"/>
      <c r="AT438" s="221" t="s">
        <v>154</v>
      </c>
      <c r="AU438" s="221" t="s">
        <v>88</v>
      </c>
      <c r="AV438" s="14" t="s">
        <v>88</v>
      </c>
      <c r="AW438" s="14" t="s">
        <v>33</v>
      </c>
      <c r="AX438" s="14" t="s">
        <v>78</v>
      </c>
      <c r="AY438" s="221" t="s">
        <v>144</v>
      </c>
    </row>
    <row r="439" spans="1:65" s="15" customFormat="1" ht="11.25">
      <c r="B439" s="222"/>
      <c r="C439" s="223"/>
      <c r="D439" s="202" t="s">
        <v>154</v>
      </c>
      <c r="E439" s="224" t="s">
        <v>1</v>
      </c>
      <c r="F439" s="225" t="s">
        <v>157</v>
      </c>
      <c r="G439" s="223"/>
      <c r="H439" s="226">
        <v>20.45</v>
      </c>
      <c r="I439" s="227"/>
      <c r="J439" s="223"/>
      <c r="K439" s="223"/>
      <c r="L439" s="228"/>
      <c r="M439" s="229"/>
      <c r="N439" s="230"/>
      <c r="O439" s="230"/>
      <c r="P439" s="230"/>
      <c r="Q439" s="230"/>
      <c r="R439" s="230"/>
      <c r="S439" s="230"/>
      <c r="T439" s="231"/>
      <c r="AT439" s="232" t="s">
        <v>154</v>
      </c>
      <c r="AU439" s="232" t="s">
        <v>88</v>
      </c>
      <c r="AV439" s="15" t="s">
        <v>152</v>
      </c>
      <c r="AW439" s="15" t="s">
        <v>33</v>
      </c>
      <c r="AX439" s="15" t="s">
        <v>86</v>
      </c>
      <c r="AY439" s="232" t="s">
        <v>144</v>
      </c>
    </row>
    <row r="440" spans="1:65" s="2" customFormat="1" ht="16.5" customHeight="1">
      <c r="A440" s="35"/>
      <c r="B440" s="36"/>
      <c r="C440" s="233" t="s">
        <v>528</v>
      </c>
      <c r="D440" s="233" t="s">
        <v>158</v>
      </c>
      <c r="E440" s="234" t="s">
        <v>508</v>
      </c>
      <c r="F440" s="235" t="s">
        <v>509</v>
      </c>
      <c r="G440" s="236" t="s">
        <v>166</v>
      </c>
      <c r="H440" s="237">
        <v>22.495000000000001</v>
      </c>
      <c r="I440" s="238"/>
      <c r="J440" s="239">
        <f>ROUND(I440*H440,2)</f>
        <v>0</v>
      </c>
      <c r="K440" s="235" t="s">
        <v>151</v>
      </c>
      <c r="L440" s="240"/>
      <c r="M440" s="241" t="s">
        <v>1</v>
      </c>
      <c r="N440" s="242" t="s">
        <v>43</v>
      </c>
      <c r="O440" s="72"/>
      <c r="P440" s="196">
        <f>O440*H440</f>
        <v>0</v>
      </c>
      <c r="Q440" s="196">
        <v>0</v>
      </c>
      <c r="R440" s="196">
        <f>Q440*H440</f>
        <v>0</v>
      </c>
      <c r="S440" s="196">
        <v>0</v>
      </c>
      <c r="T440" s="197">
        <f>S440*H440</f>
        <v>0</v>
      </c>
      <c r="U440" s="35"/>
      <c r="V440" s="35"/>
      <c r="W440" s="35"/>
      <c r="X440" s="35"/>
      <c r="Y440" s="35"/>
      <c r="Z440" s="35"/>
      <c r="AA440" s="35"/>
      <c r="AB440" s="35"/>
      <c r="AC440" s="35"/>
      <c r="AD440" s="35"/>
      <c r="AE440" s="35"/>
      <c r="AR440" s="198" t="s">
        <v>330</v>
      </c>
      <c r="AT440" s="198" t="s">
        <v>158</v>
      </c>
      <c r="AU440" s="198" t="s">
        <v>88</v>
      </c>
      <c r="AY440" s="18" t="s">
        <v>144</v>
      </c>
      <c r="BE440" s="199">
        <f>IF(N440="základní",J440,0)</f>
        <v>0</v>
      </c>
      <c r="BF440" s="199">
        <f>IF(N440="snížená",J440,0)</f>
        <v>0</v>
      </c>
      <c r="BG440" s="199">
        <f>IF(N440="zákl. přenesená",J440,0)</f>
        <v>0</v>
      </c>
      <c r="BH440" s="199">
        <f>IF(N440="sníž. přenesená",J440,0)</f>
        <v>0</v>
      </c>
      <c r="BI440" s="199">
        <f>IF(N440="nulová",J440,0)</f>
        <v>0</v>
      </c>
      <c r="BJ440" s="18" t="s">
        <v>86</v>
      </c>
      <c r="BK440" s="199">
        <f>ROUND(I440*H440,2)</f>
        <v>0</v>
      </c>
      <c r="BL440" s="18" t="s">
        <v>244</v>
      </c>
      <c r="BM440" s="198" t="s">
        <v>529</v>
      </c>
    </row>
    <row r="441" spans="1:65" s="13" customFormat="1" ht="11.25">
      <c r="B441" s="200"/>
      <c r="C441" s="201"/>
      <c r="D441" s="202" t="s">
        <v>154</v>
      </c>
      <c r="E441" s="203" t="s">
        <v>1</v>
      </c>
      <c r="F441" s="204" t="s">
        <v>490</v>
      </c>
      <c r="G441" s="201"/>
      <c r="H441" s="203" t="s">
        <v>1</v>
      </c>
      <c r="I441" s="205"/>
      <c r="J441" s="201"/>
      <c r="K441" s="201"/>
      <c r="L441" s="206"/>
      <c r="M441" s="207"/>
      <c r="N441" s="208"/>
      <c r="O441" s="208"/>
      <c r="P441" s="208"/>
      <c r="Q441" s="208"/>
      <c r="R441" s="208"/>
      <c r="S441" s="208"/>
      <c r="T441" s="209"/>
      <c r="AT441" s="210" t="s">
        <v>154</v>
      </c>
      <c r="AU441" s="210" t="s">
        <v>88</v>
      </c>
      <c r="AV441" s="13" t="s">
        <v>86</v>
      </c>
      <c r="AW441" s="13" t="s">
        <v>33</v>
      </c>
      <c r="AX441" s="13" t="s">
        <v>78</v>
      </c>
      <c r="AY441" s="210" t="s">
        <v>144</v>
      </c>
    </row>
    <row r="442" spans="1:65" s="14" customFormat="1" ht="11.25">
      <c r="B442" s="211"/>
      <c r="C442" s="212"/>
      <c r="D442" s="202" t="s">
        <v>154</v>
      </c>
      <c r="E442" s="213" t="s">
        <v>1</v>
      </c>
      <c r="F442" s="214" t="s">
        <v>530</v>
      </c>
      <c r="G442" s="212"/>
      <c r="H442" s="215">
        <v>22.495000000000001</v>
      </c>
      <c r="I442" s="216"/>
      <c r="J442" s="212"/>
      <c r="K442" s="212"/>
      <c r="L442" s="217"/>
      <c r="M442" s="218"/>
      <c r="N442" s="219"/>
      <c r="O442" s="219"/>
      <c r="P442" s="219"/>
      <c r="Q442" s="219"/>
      <c r="R442" s="219"/>
      <c r="S442" s="219"/>
      <c r="T442" s="220"/>
      <c r="AT442" s="221" t="s">
        <v>154</v>
      </c>
      <c r="AU442" s="221" t="s">
        <v>88</v>
      </c>
      <c r="AV442" s="14" t="s">
        <v>88</v>
      </c>
      <c r="AW442" s="14" t="s">
        <v>33</v>
      </c>
      <c r="AX442" s="14" t="s">
        <v>78</v>
      </c>
      <c r="AY442" s="221" t="s">
        <v>144</v>
      </c>
    </row>
    <row r="443" spans="1:65" s="15" customFormat="1" ht="11.25">
      <c r="B443" s="222"/>
      <c r="C443" s="223"/>
      <c r="D443" s="202" t="s">
        <v>154</v>
      </c>
      <c r="E443" s="224" t="s">
        <v>1</v>
      </c>
      <c r="F443" s="225" t="s">
        <v>157</v>
      </c>
      <c r="G443" s="223"/>
      <c r="H443" s="226">
        <v>22.495000000000001</v>
      </c>
      <c r="I443" s="227"/>
      <c r="J443" s="223"/>
      <c r="K443" s="223"/>
      <c r="L443" s="228"/>
      <c r="M443" s="229"/>
      <c r="N443" s="230"/>
      <c r="O443" s="230"/>
      <c r="P443" s="230"/>
      <c r="Q443" s="230"/>
      <c r="R443" s="230"/>
      <c r="S443" s="230"/>
      <c r="T443" s="231"/>
      <c r="AT443" s="232" t="s">
        <v>154</v>
      </c>
      <c r="AU443" s="232" t="s">
        <v>88</v>
      </c>
      <c r="AV443" s="15" t="s">
        <v>152</v>
      </c>
      <c r="AW443" s="15" t="s">
        <v>33</v>
      </c>
      <c r="AX443" s="15" t="s">
        <v>86</v>
      </c>
      <c r="AY443" s="232" t="s">
        <v>144</v>
      </c>
    </row>
    <row r="444" spans="1:65" s="2" customFormat="1" ht="24.2" customHeight="1">
      <c r="A444" s="35"/>
      <c r="B444" s="36"/>
      <c r="C444" s="187" t="s">
        <v>531</v>
      </c>
      <c r="D444" s="187" t="s">
        <v>147</v>
      </c>
      <c r="E444" s="188" t="s">
        <v>532</v>
      </c>
      <c r="F444" s="189" t="s">
        <v>533</v>
      </c>
      <c r="G444" s="190" t="s">
        <v>181</v>
      </c>
      <c r="H444" s="191">
        <v>16.024999999999999</v>
      </c>
      <c r="I444" s="192"/>
      <c r="J444" s="193">
        <f>ROUND(I444*H444,2)</f>
        <v>0</v>
      </c>
      <c r="K444" s="189" t="s">
        <v>151</v>
      </c>
      <c r="L444" s="40"/>
      <c r="M444" s="194" t="s">
        <v>1</v>
      </c>
      <c r="N444" s="195" t="s">
        <v>43</v>
      </c>
      <c r="O444" s="72"/>
      <c r="P444" s="196">
        <f>O444*H444</f>
        <v>0</v>
      </c>
      <c r="Q444" s="196">
        <v>0</v>
      </c>
      <c r="R444" s="196">
        <f>Q444*H444</f>
        <v>0</v>
      </c>
      <c r="S444" s="196">
        <v>0</v>
      </c>
      <c r="T444" s="197">
        <f>S444*H444</f>
        <v>0</v>
      </c>
      <c r="U444" s="35"/>
      <c r="V444" s="35"/>
      <c r="W444" s="35"/>
      <c r="X444" s="35"/>
      <c r="Y444" s="35"/>
      <c r="Z444" s="35"/>
      <c r="AA444" s="35"/>
      <c r="AB444" s="35"/>
      <c r="AC444" s="35"/>
      <c r="AD444" s="35"/>
      <c r="AE444" s="35"/>
      <c r="AR444" s="198" t="s">
        <v>244</v>
      </c>
      <c r="AT444" s="198" t="s">
        <v>147</v>
      </c>
      <c r="AU444" s="198" t="s">
        <v>88</v>
      </c>
      <c r="AY444" s="18" t="s">
        <v>144</v>
      </c>
      <c r="BE444" s="199">
        <f>IF(N444="základní",J444,0)</f>
        <v>0</v>
      </c>
      <c r="BF444" s="199">
        <f>IF(N444="snížená",J444,0)</f>
        <v>0</v>
      </c>
      <c r="BG444" s="199">
        <f>IF(N444="zákl. přenesená",J444,0)</f>
        <v>0</v>
      </c>
      <c r="BH444" s="199">
        <f>IF(N444="sníž. přenesená",J444,0)</f>
        <v>0</v>
      </c>
      <c r="BI444" s="199">
        <f>IF(N444="nulová",J444,0)</f>
        <v>0</v>
      </c>
      <c r="BJ444" s="18" t="s">
        <v>86</v>
      </c>
      <c r="BK444" s="199">
        <f>ROUND(I444*H444,2)</f>
        <v>0</v>
      </c>
      <c r="BL444" s="18" t="s">
        <v>244</v>
      </c>
      <c r="BM444" s="198" t="s">
        <v>534</v>
      </c>
    </row>
    <row r="445" spans="1:65" s="13" customFormat="1" ht="11.25">
      <c r="B445" s="200"/>
      <c r="C445" s="201"/>
      <c r="D445" s="202" t="s">
        <v>154</v>
      </c>
      <c r="E445" s="203" t="s">
        <v>1</v>
      </c>
      <c r="F445" s="204" t="s">
        <v>490</v>
      </c>
      <c r="G445" s="201"/>
      <c r="H445" s="203" t="s">
        <v>1</v>
      </c>
      <c r="I445" s="205"/>
      <c r="J445" s="201"/>
      <c r="K445" s="201"/>
      <c r="L445" s="206"/>
      <c r="M445" s="207"/>
      <c r="N445" s="208"/>
      <c r="O445" s="208"/>
      <c r="P445" s="208"/>
      <c r="Q445" s="208"/>
      <c r="R445" s="208"/>
      <c r="S445" s="208"/>
      <c r="T445" s="209"/>
      <c r="AT445" s="210" t="s">
        <v>154</v>
      </c>
      <c r="AU445" s="210" t="s">
        <v>88</v>
      </c>
      <c r="AV445" s="13" t="s">
        <v>86</v>
      </c>
      <c r="AW445" s="13" t="s">
        <v>33</v>
      </c>
      <c r="AX445" s="13" t="s">
        <v>78</v>
      </c>
      <c r="AY445" s="210" t="s">
        <v>144</v>
      </c>
    </row>
    <row r="446" spans="1:65" s="14" customFormat="1" ht="11.25">
      <c r="B446" s="211"/>
      <c r="C446" s="212"/>
      <c r="D446" s="202" t="s">
        <v>154</v>
      </c>
      <c r="E446" s="213" t="s">
        <v>1</v>
      </c>
      <c r="F446" s="214" t="s">
        <v>496</v>
      </c>
      <c r="G446" s="212"/>
      <c r="H446" s="215">
        <v>20.774999999999999</v>
      </c>
      <c r="I446" s="216"/>
      <c r="J446" s="212"/>
      <c r="K446" s="212"/>
      <c r="L446" s="217"/>
      <c r="M446" s="218"/>
      <c r="N446" s="219"/>
      <c r="O446" s="219"/>
      <c r="P446" s="219"/>
      <c r="Q446" s="219"/>
      <c r="R446" s="219"/>
      <c r="S446" s="219"/>
      <c r="T446" s="220"/>
      <c r="AT446" s="221" t="s">
        <v>154</v>
      </c>
      <c r="AU446" s="221" t="s">
        <v>88</v>
      </c>
      <c r="AV446" s="14" t="s">
        <v>88</v>
      </c>
      <c r="AW446" s="14" t="s">
        <v>33</v>
      </c>
      <c r="AX446" s="14" t="s">
        <v>78</v>
      </c>
      <c r="AY446" s="221" t="s">
        <v>144</v>
      </c>
    </row>
    <row r="447" spans="1:65" s="14" customFormat="1" ht="11.25">
      <c r="B447" s="211"/>
      <c r="C447" s="212"/>
      <c r="D447" s="202" t="s">
        <v>154</v>
      </c>
      <c r="E447" s="213" t="s">
        <v>1</v>
      </c>
      <c r="F447" s="214" t="s">
        <v>497</v>
      </c>
      <c r="G447" s="212"/>
      <c r="H447" s="215">
        <v>-0.7</v>
      </c>
      <c r="I447" s="216"/>
      <c r="J447" s="212"/>
      <c r="K447" s="212"/>
      <c r="L447" s="217"/>
      <c r="M447" s="218"/>
      <c r="N447" s="219"/>
      <c r="O447" s="219"/>
      <c r="P447" s="219"/>
      <c r="Q447" s="219"/>
      <c r="R447" s="219"/>
      <c r="S447" s="219"/>
      <c r="T447" s="220"/>
      <c r="AT447" s="221" t="s">
        <v>154</v>
      </c>
      <c r="AU447" s="221" t="s">
        <v>88</v>
      </c>
      <c r="AV447" s="14" t="s">
        <v>88</v>
      </c>
      <c r="AW447" s="14" t="s">
        <v>33</v>
      </c>
      <c r="AX447" s="14" t="s">
        <v>78</v>
      </c>
      <c r="AY447" s="221" t="s">
        <v>144</v>
      </c>
    </row>
    <row r="448" spans="1:65" s="14" customFormat="1" ht="11.25">
      <c r="B448" s="211"/>
      <c r="C448" s="212"/>
      <c r="D448" s="202" t="s">
        <v>154</v>
      </c>
      <c r="E448" s="213" t="s">
        <v>1</v>
      </c>
      <c r="F448" s="214" t="s">
        <v>498</v>
      </c>
      <c r="G448" s="212"/>
      <c r="H448" s="215">
        <v>-1.6</v>
      </c>
      <c r="I448" s="216"/>
      <c r="J448" s="212"/>
      <c r="K448" s="212"/>
      <c r="L448" s="217"/>
      <c r="M448" s="218"/>
      <c r="N448" s="219"/>
      <c r="O448" s="219"/>
      <c r="P448" s="219"/>
      <c r="Q448" s="219"/>
      <c r="R448" s="219"/>
      <c r="S448" s="219"/>
      <c r="T448" s="220"/>
      <c r="AT448" s="221" t="s">
        <v>154</v>
      </c>
      <c r="AU448" s="221" t="s">
        <v>88</v>
      </c>
      <c r="AV448" s="14" t="s">
        <v>88</v>
      </c>
      <c r="AW448" s="14" t="s">
        <v>33</v>
      </c>
      <c r="AX448" s="14" t="s">
        <v>78</v>
      </c>
      <c r="AY448" s="221" t="s">
        <v>144</v>
      </c>
    </row>
    <row r="449" spans="1:65" s="14" customFormat="1" ht="11.25">
      <c r="B449" s="211"/>
      <c r="C449" s="212"/>
      <c r="D449" s="202" t="s">
        <v>154</v>
      </c>
      <c r="E449" s="213" t="s">
        <v>1</v>
      </c>
      <c r="F449" s="214" t="s">
        <v>499</v>
      </c>
      <c r="G449" s="212"/>
      <c r="H449" s="215">
        <v>-0.9</v>
      </c>
      <c r="I449" s="216"/>
      <c r="J449" s="212"/>
      <c r="K449" s="212"/>
      <c r="L449" s="217"/>
      <c r="M449" s="218"/>
      <c r="N449" s="219"/>
      <c r="O449" s="219"/>
      <c r="P449" s="219"/>
      <c r="Q449" s="219"/>
      <c r="R449" s="219"/>
      <c r="S449" s="219"/>
      <c r="T449" s="220"/>
      <c r="AT449" s="221" t="s">
        <v>154</v>
      </c>
      <c r="AU449" s="221" t="s">
        <v>88</v>
      </c>
      <c r="AV449" s="14" t="s">
        <v>88</v>
      </c>
      <c r="AW449" s="14" t="s">
        <v>33</v>
      </c>
      <c r="AX449" s="14" t="s">
        <v>78</v>
      </c>
      <c r="AY449" s="221" t="s">
        <v>144</v>
      </c>
    </row>
    <row r="450" spans="1:65" s="14" customFormat="1" ht="11.25">
      <c r="B450" s="211"/>
      <c r="C450" s="212"/>
      <c r="D450" s="202" t="s">
        <v>154</v>
      </c>
      <c r="E450" s="213" t="s">
        <v>1</v>
      </c>
      <c r="F450" s="214" t="s">
        <v>500</v>
      </c>
      <c r="G450" s="212"/>
      <c r="H450" s="215">
        <v>-1.55</v>
      </c>
      <c r="I450" s="216"/>
      <c r="J450" s="212"/>
      <c r="K450" s="212"/>
      <c r="L450" s="217"/>
      <c r="M450" s="218"/>
      <c r="N450" s="219"/>
      <c r="O450" s="219"/>
      <c r="P450" s="219"/>
      <c r="Q450" s="219"/>
      <c r="R450" s="219"/>
      <c r="S450" s="219"/>
      <c r="T450" s="220"/>
      <c r="AT450" s="221" t="s">
        <v>154</v>
      </c>
      <c r="AU450" s="221" t="s">
        <v>88</v>
      </c>
      <c r="AV450" s="14" t="s">
        <v>88</v>
      </c>
      <c r="AW450" s="14" t="s">
        <v>33</v>
      </c>
      <c r="AX450" s="14" t="s">
        <v>78</v>
      </c>
      <c r="AY450" s="221" t="s">
        <v>144</v>
      </c>
    </row>
    <row r="451" spans="1:65" s="15" customFormat="1" ht="11.25">
      <c r="B451" s="222"/>
      <c r="C451" s="223"/>
      <c r="D451" s="202" t="s">
        <v>154</v>
      </c>
      <c r="E451" s="224" t="s">
        <v>1</v>
      </c>
      <c r="F451" s="225" t="s">
        <v>157</v>
      </c>
      <c r="G451" s="223"/>
      <c r="H451" s="226">
        <v>16.024999999999999</v>
      </c>
      <c r="I451" s="227"/>
      <c r="J451" s="223"/>
      <c r="K451" s="223"/>
      <c r="L451" s="228"/>
      <c r="M451" s="229"/>
      <c r="N451" s="230"/>
      <c r="O451" s="230"/>
      <c r="P451" s="230"/>
      <c r="Q451" s="230"/>
      <c r="R451" s="230"/>
      <c r="S451" s="230"/>
      <c r="T451" s="231"/>
      <c r="AT451" s="232" t="s">
        <v>154</v>
      </c>
      <c r="AU451" s="232" t="s">
        <v>88</v>
      </c>
      <c r="AV451" s="15" t="s">
        <v>152</v>
      </c>
      <c r="AW451" s="15" t="s">
        <v>33</v>
      </c>
      <c r="AX451" s="15" t="s">
        <v>86</v>
      </c>
      <c r="AY451" s="232" t="s">
        <v>144</v>
      </c>
    </row>
    <row r="452" spans="1:65" s="2" customFormat="1" ht="16.5" customHeight="1">
      <c r="A452" s="35"/>
      <c r="B452" s="36"/>
      <c r="C452" s="233" t="s">
        <v>535</v>
      </c>
      <c r="D452" s="233" t="s">
        <v>158</v>
      </c>
      <c r="E452" s="234" t="s">
        <v>536</v>
      </c>
      <c r="F452" s="235" t="s">
        <v>537</v>
      </c>
      <c r="G452" s="236" t="s">
        <v>181</v>
      </c>
      <c r="H452" s="237">
        <v>18.103000000000002</v>
      </c>
      <c r="I452" s="238"/>
      <c r="J452" s="239">
        <f>ROUND(I452*H452,2)</f>
        <v>0</v>
      </c>
      <c r="K452" s="235" t="s">
        <v>151</v>
      </c>
      <c r="L452" s="240"/>
      <c r="M452" s="241" t="s">
        <v>1</v>
      </c>
      <c r="N452" s="242" t="s">
        <v>43</v>
      </c>
      <c r="O452" s="72"/>
      <c r="P452" s="196">
        <f>O452*H452</f>
        <v>0</v>
      </c>
      <c r="Q452" s="196">
        <v>0</v>
      </c>
      <c r="R452" s="196">
        <f>Q452*H452</f>
        <v>0</v>
      </c>
      <c r="S452" s="196">
        <v>0</v>
      </c>
      <c r="T452" s="197">
        <f>S452*H452</f>
        <v>0</v>
      </c>
      <c r="U452" s="35"/>
      <c r="V452" s="35"/>
      <c r="W452" s="35"/>
      <c r="X452" s="35"/>
      <c r="Y452" s="35"/>
      <c r="Z452" s="35"/>
      <c r="AA452" s="35"/>
      <c r="AB452" s="35"/>
      <c r="AC452" s="35"/>
      <c r="AD452" s="35"/>
      <c r="AE452" s="35"/>
      <c r="AR452" s="198" t="s">
        <v>330</v>
      </c>
      <c r="AT452" s="198" t="s">
        <v>158</v>
      </c>
      <c r="AU452" s="198" t="s">
        <v>88</v>
      </c>
      <c r="AY452" s="18" t="s">
        <v>144</v>
      </c>
      <c r="BE452" s="199">
        <f>IF(N452="základní",J452,0)</f>
        <v>0</v>
      </c>
      <c r="BF452" s="199">
        <f>IF(N452="snížená",J452,0)</f>
        <v>0</v>
      </c>
      <c r="BG452" s="199">
        <f>IF(N452="zákl. přenesená",J452,0)</f>
        <v>0</v>
      </c>
      <c r="BH452" s="199">
        <f>IF(N452="sníž. přenesená",J452,0)</f>
        <v>0</v>
      </c>
      <c r="BI452" s="199">
        <f>IF(N452="nulová",J452,0)</f>
        <v>0</v>
      </c>
      <c r="BJ452" s="18" t="s">
        <v>86</v>
      </c>
      <c r="BK452" s="199">
        <f>ROUND(I452*H452,2)</f>
        <v>0</v>
      </c>
      <c r="BL452" s="18" t="s">
        <v>244</v>
      </c>
      <c r="BM452" s="198" t="s">
        <v>538</v>
      </c>
    </row>
    <row r="453" spans="1:65" s="13" customFormat="1" ht="11.25">
      <c r="B453" s="200"/>
      <c r="C453" s="201"/>
      <c r="D453" s="202" t="s">
        <v>154</v>
      </c>
      <c r="E453" s="203" t="s">
        <v>1</v>
      </c>
      <c r="F453" s="204" t="s">
        <v>490</v>
      </c>
      <c r="G453" s="201"/>
      <c r="H453" s="203" t="s">
        <v>1</v>
      </c>
      <c r="I453" s="205"/>
      <c r="J453" s="201"/>
      <c r="K453" s="201"/>
      <c r="L453" s="206"/>
      <c r="M453" s="207"/>
      <c r="N453" s="208"/>
      <c r="O453" s="208"/>
      <c r="P453" s="208"/>
      <c r="Q453" s="208"/>
      <c r="R453" s="208"/>
      <c r="S453" s="208"/>
      <c r="T453" s="209"/>
      <c r="AT453" s="210" t="s">
        <v>154</v>
      </c>
      <c r="AU453" s="210" t="s">
        <v>88</v>
      </c>
      <c r="AV453" s="13" t="s">
        <v>86</v>
      </c>
      <c r="AW453" s="13" t="s">
        <v>33</v>
      </c>
      <c r="AX453" s="13" t="s">
        <v>78</v>
      </c>
      <c r="AY453" s="210" t="s">
        <v>144</v>
      </c>
    </row>
    <row r="454" spans="1:65" s="14" customFormat="1" ht="11.25">
      <c r="B454" s="211"/>
      <c r="C454" s="212"/>
      <c r="D454" s="202" t="s">
        <v>154</v>
      </c>
      <c r="E454" s="213" t="s">
        <v>1</v>
      </c>
      <c r="F454" s="214" t="s">
        <v>539</v>
      </c>
      <c r="G454" s="212"/>
      <c r="H454" s="215">
        <v>22.853000000000002</v>
      </c>
      <c r="I454" s="216"/>
      <c r="J454" s="212"/>
      <c r="K454" s="212"/>
      <c r="L454" s="217"/>
      <c r="M454" s="218"/>
      <c r="N454" s="219"/>
      <c r="O454" s="219"/>
      <c r="P454" s="219"/>
      <c r="Q454" s="219"/>
      <c r="R454" s="219"/>
      <c r="S454" s="219"/>
      <c r="T454" s="220"/>
      <c r="AT454" s="221" t="s">
        <v>154</v>
      </c>
      <c r="AU454" s="221" t="s">
        <v>88</v>
      </c>
      <c r="AV454" s="14" t="s">
        <v>88</v>
      </c>
      <c r="AW454" s="14" t="s">
        <v>33</v>
      </c>
      <c r="AX454" s="14" t="s">
        <v>78</v>
      </c>
      <c r="AY454" s="221" t="s">
        <v>144</v>
      </c>
    </row>
    <row r="455" spans="1:65" s="14" customFormat="1" ht="11.25">
      <c r="B455" s="211"/>
      <c r="C455" s="212"/>
      <c r="D455" s="202" t="s">
        <v>154</v>
      </c>
      <c r="E455" s="213" t="s">
        <v>1</v>
      </c>
      <c r="F455" s="214" t="s">
        <v>497</v>
      </c>
      <c r="G455" s="212"/>
      <c r="H455" s="215">
        <v>-0.7</v>
      </c>
      <c r="I455" s="216"/>
      <c r="J455" s="212"/>
      <c r="K455" s="212"/>
      <c r="L455" s="217"/>
      <c r="M455" s="218"/>
      <c r="N455" s="219"/>
      <c r="O455" s="219"/>
      <c r="P455" s="219"/>
      <c r="Q455" s="219"/>
      <c r="R455" s="219"/>
      <c r="S455" s="219"/>
      <c r="T455" s="220"/>
      <c r="AT455" s="221" t="s">
        <v>154</v>
      </c>
      <c r="AU455" s="221" t="s">
        <v>88</v>
      </c>
      <c r="AV455" s="14" t="s">
        <v>88</v>
      </c>
      <c r="AW455" s="14" t="s">
        <v>33</v>
      </c>
      <c r="AX455" s="14" t="s">
        <v>78</v>
      </c>
      <c r="AY455" s="221" t="s">
        <v>144</v>
      </c>
    </row>
    <row r="456" spans="1:65" s="14" customFormat="1" ht="11.25">
      <c r="B456" s="211"/>
      <c r="C456" s="212"/>
      <c r="D456" s="202" t="s">
        <v>154</v>
      </c>
      <c r="E456" s="213" t="s">
        <v>1</v>
      </c>
      <c r="F456" s="214" t="s">
        <v>498</v>
      </c>
      <c r="G456" s="212"/>
      <c r="H456" s="215">
        <v>-1.6</v>
      </c>
      <c r="I456" s="216"/>
      <c r="J456" s="212"/>
      <c r="K456" s="212"/>
      <c r="L456" s="217"/>
      <c r="M456" s="218"/>
      <c r="N456" s="219"/>
      <c r="O456" s="219"/>
      <c r="P456" s="219"/>
      <c r="Q456" s="219"/>
      <c r="R456" s="219"/>
      <c r="S456" s="219"/>
      <c r="T456" s="220"/>
      <c r="AT456" s="221" t="s">
        <v>154</v>
      </c>
      <c r="AU456" s="221" t="s">
        <v>88</v>
      </c>
      <c r="AV456" s="14" t="s">
        <v>88</v>
      </c>
      <c r="AW456" s="14" t="s">
        <v>33</v>
      </c>
      <c r="AX456" s="14" t="s">
        <v>78</v>
      </c>
      <c r="AY456" s="221" t="s">
        <v>144</v>
      </c>
    </row>
    <row r="457" spans="1:65" s="14" customFormat="1" ht="11.25">
      <c r="B457" s="211"/>
      <c r="C457" s="212"/>
      <c r="D457" s="202" t="s">
        <v>154</v>
      </c>
      <c r="E457" s="213" t="s">
        <v>1</v>
      </c>
      <c r="F457" s="214" t="s">
        <v>499</v>
      </c>
      <c r="G457" s="212"/>
      <c r="H457" s="215">
        <v>-0.9</v>
      </c>
      <c r="I457" s="216"/>
      <c r="J457" s="212"/>
      <c r="K457" s="212"/>
      <c r="L457" s="217"/>
      <c r="M457" s="218"/>
      <c r="N457" s="219"/>
      <c r="O457" s="219"/>
      <c r="P457" s="219"/>
      <c r="Q457" s="219"/>
      <c r="R457" s="219"/>
      <c r="S457" s="219"/>
      <c r="T457" s="220"/>
      <c r="AT457" s="221" t="s">
        <v>154</v>
      </c>
      <c r="AU457" s="221" t="s">
        <v>88</v>
      </c>
      <c r="AV457" s="14" t="s">
        <v>88</v>
      </c>
      <c r="AW457" s="14" t="s">
        <v>33</v>
      </c>
      <c r="AX457" s="14" t="s">
        <v>78</v>
      </c>
      <c r="AY457" s="221" t="s">
        <v>144</v>
      </c>
    </row>
    <row r="458" spans="1:65" s="14" customFormat="1" ht="11.25">
      <c r="B458" s="211"/>
      <c r="C458" s="212"/>
      <c r="D458" s="202" t="s">
        <v>154</v>
      </c>
      <c r="E458" s="213" t="s">
        <v>1</v>
      </c>
      <c r="F458" s="214" t="s">
        <v>500</v>
      </c>
      <c r="G458" s="212"/>
      <c r="H458" s="215">
        <v>-1.55</v>
      </c>
      <c r="I458" s="216"/>
      <c r="J458" s="212"/>
      <c r="K458" s="212"/>
      <c r="L458" s="217"/>
      <c r="M458" s="218"/>
      <c r="N458" s="219"/>
      <c r="O458" s="219"/>
      <c r="P458" s="219"/>
      <c r="Q458" s="219"/>
      <c r="R458" s="219"/>
      <c r="S458" s="219"/>
      <c r="T458" s="220"/>
      <c r="AT458" s="221" t="s">
        <v>154</v>
      </c>
      <c r="AU458" s="221" t="s">
        <v>88</v>
      </c>
      <c r="AV458" s="14" t="s">
        <v>88</v>
      </c>
      <c r="AW458" s="14" t="s">
        <v>33</v>
      </c>
      <c r="AX458" s="14" t="s">
        <v>78</v>
      </c>
      <c r="AY458" s="221" t="s">
        <v>144</v>
      </c>
    </row>
    <row r="459" spans="1:65" s="15" customFormat="1" ht="11.25">
      <c r="B459" s="222"/>
      <c r="C459" s="223"/>
      <c r="D459" s="202" t="s">
        <v>154</v>
      </c>
      <c r="E459" s="224" t="s">
        <v>1</v>
      </c>
      <c r="F459" s="225" t="s">
        <v>157</v>
      </c>
      <c r="G459" s="223"/>
      <c r="H459" s="226">
        <v>18.103000000000002</v>
      </c>
      <c r="I459" s="227"/>
      <c r="J459" s="223"/>
      <c r="K459" s="223"/>
      <c r="L459" s="228"/>
      <c r="M459" s="229"/>
      <c r="N459" s="230"/>
      <c r="O459" s="230"/>
      <c r="P459" s="230"/>
      <c r="Q459" s="230"/>
      <c r="R459" s="230"/>
      <c r="S459" s="230"/>
      <c r="T459" s="231"/>
      <c r="AT459" s="232" t="s">
        <v>154</v>
      </c>
      <c r="AU459" s="232" t="s">
        <v>88</v>
      </c>
      <c r="AV459" s="15" t="s">
        <v>152</v>
      </c>
      <c r="AW459" s="15" t="s">
        <v>33</v>
      </c>
      <c r="AX459" s="15" t="s">
        <v>86</v>
      </c>
      <c r="AY459" s="232" t="s">
        <v>144</v>
      </c>
    </row>
    <row r="460" spans="1:65" s="2" customFormat="1" ht="16.5" customHeight="1">
      <c r="A460" s="35"/>
      <c r="B460" s="36"/>
      <c r="C460" s="187" t="s">
        <v>540</v>
      </c>
      <c r="D460" s="187" t="s">
        <v>147</v>
      </c>
      <c r="E460" s="188" t="s">
        <v>541</v>
      </c>
      <c r="F460" s="189" t="s">
        <v>542</v>
      </c>
      <c r="G460" s="190" t="s">
        <v>181</v>
      </c>
      <c r="H460" s="191">
        <v>4.6500000000000004</v>
      </c>
      <c r="I460" s="192"/>
      <c r="J460" s="193">
        <f>ROUND(I460*H460,2)</f>
        <v>0</v>
      </c>
      <c r="K460" s="189" t="s">
        <v>151</v>
      </c>
      <c r="L460" s="40"/>
      <c r="M460" s="194" t="s">
        <v>1</v>
      </c>
      <c r="N460" s="195" t="s">
        <v>43</v>
      </c>
      <c r="O460" s="72"/>
      <c r="P460" s="196">
        <f>O460*H460</f>
        <v>0</v>
      </c>
      <c r="Q460" s="196">
        <v>0</v>
      </c>
      <c r="R460" s="196">
        <f>Q460*H460</f>
        <v>0</v>
      </c>
      <c r="S460" s="196">
        <v>0</v>
      </c>
      <c r="T460" s="197">
        <f>S460*H460</f>
        <v>0</v>
      </c>
      <c r="U460" s="35"/>
      <c r="V460" s="35"/>
      <c r="W460" s="35"/>
      <c r="X460" s="35"/>
      <c r="Y460" s="35"/>
      <c r="Z460" s="35"/>
      <c r="AA460" s="35"/>
      <c r="AB460" s="35"/>
      <c r="AC460" s="35"/>
      <c r="AD460" s="35"/>
      <c r="AE460" s="35"/>
      <c r="AR460" s="198" t="s">
        <v>244</v>
      </c>
      <c r="AT460" s="198" t="s">
        <v>147</v>
      </c>
      <c r="AU460" s="198" t="s">
        <v>88</v>
      </c>
      <c r="AY460" s="18" t="s">
        <v>144</v>
      </c>
      <c r="BE460" s="199">
        <f>IF(N460="základní",J460,0)</f>
        <v>0</v>
      </c>
      <c r="BF460" s="199">
        <f>IF(N460="snížená",J460,0)</f>
        <v>0</v>
      </c>
      <c r="BG460" s="199">
        <f>IF(N460="zákl. přenesená",J460,0)</f>
        <v>0</v>
      </c>
      <c r="BH460" s="199">
        <f>IF(N460="sníž. přenesená",J460,0)</f>
        <v>0</v>
      </c>
      <c r="BI460" s="199">
        <f>IF(N460="nulová",J460,0)</f>
        <v>0</v>
      </c>
      <c r="BJ460" s="18" t="s">
        <v>86</v>
      </c>
      <c r="BK460" s="199">
        <f>ROUND(I460*H460,2)</f>
        <v>0</v>
      </c>
      <c r="BL460" s="18" t="s">
        <v>244</v>
      </c>
      <c r="BM460" s="198" t="s">
        <v>543</v>
      </c>
    </row>
    <row r="461" spans="1:65" s="13" customFormat="1" ht="11.25">
      <c r="B461" s="200"/>
      <c r="C461" s="201"/>
      <c r="D461" s="202" t="s">
        <v>154</v>
      </c>
      <c r="E461" s="203" t="s">
        <v>1</v>
      </c>
      <c r="F461" s="204" t="s">
        <v>490</v>
      </c>
      <c r="G461" s="201"/>
      <c r="H461" s="203" t="s">
        <v>1</v>
      </c>
      <c r="I461" s="205"/>
      <c r="J461" s="201"/>
      <c r="K461" s="201"/>
      <c r="L461" s="206"/>
      <c r="M461" s="207"/>
      <c r="N461" s="208"/>
      <c r="O461" s="208"/>
      <c r="P461" s="208"/>
      <c r="Q461" s="208"/>
      <c r="R461" s="208"/>
      <c r="S461" s="208"/>
      <c r="T461" s="209"/>
      <c r="AT461" s="210" t="s">
        <v>154</v>
      </c>
      <c r="AU461" s="210" t="s">
        <v>88</v>
      </c>
      <c r="AV461" s="13" t="s">
        <v>86</v>
      </c>
      <c r="AW461" s="13" t="s">
        <v>33</v>
      </c>
      <c r="AX461" s="13" t="s">
        <v>78</v>
      </c>
      <c r="AY461" s="210" t="s">
        <v>144</v>
      </c>
    </row>
    <row r="462" spans="1:65" s="14" customFormat="1" ht="11.25">
      <c r="B462" s="211"/>
      <c r="C462" s="212"/>
      <c r="D462" s="202" t="s">
        <v>154</v>
      </c>
      <c r="E462" s="213" t="s">
        <v>1</v>
      </c>
      <c r="F462" s="214" t="s">
        <v>544</v>
      </c>
      <c r="G462" s="212"/>
      <c r="H462" s="215">
        <v>3.1</v>
      </c>
      <c r="I462" s="216"/>
      <c r="J462" s="212"/>
      <c r="K462" s="212"/>
      <c r="L462" s="217"/>
      <c r="M462" s="218"/>
      <c r="N462" s="219"/>
      <c r="O462" s="219"/>
      <c r="P462" s="219"/>
      <c r="Q462" s="219"/>
      <c r="R462" s="219"/>
      <c r="S462" s="219"/>
      <c r="T462" s="220"/>
      <c r="AT462" s="221" t="s">
        <v>154</v>
      </c>
      <c r="AU462" s="221" t="s">
        <v>88</v>
      </c>
      <c r="AV462" s="14" t="s">
        <v>88</v>
      </c>
      <c r="AW462" s="14" t="s">
        <v>33</v>
      </c>
      <c r="AX462" s="14" t="s">
        <v>78</v>
      </c>
      <c r="AY462" s="221" t="s">
        <v>144</v>
      </c>
    </row>
    <row r="463" spans="1:65" s="14" customFormat="1" ht="11.25">
      <c r="B463" s="211"/>
      <c r="C463" s="212"/>
      <c r="D463" s="202" t="s">
        <v>154</v>
      </c>
      <c r="E463" s="213" t="s">
        <v>1</v>
      </c>
      <c r="F463" s="214" t="s">
        <v>545</v>
      </c>
      <c r="G463" s="212"/>
      <c r="H463" s="215">
        <v>1.55</v>
      </c>
      <c r="I463" s="216"/>
      <c r="J463" s="212"/>
      <c r="K463" s="212"/>
      <c r="L463" s="217"/>
      <c r="M463" s="218"/>
      <c r="N463" s="219"/>
      <c r="O463" s="219"/>
      <c r="P463" s="219"/>
      <c r="Q463" s="219"/>
      <c r="R463" s="219"/>
      <c r="S463" s="219"/>
      <c r="T463" s="220"/>
      <c r="AT463" s="221" t="s">
        <v>154</v>
      </c>
      <c r="AU463" s="221" t="s">
        <v>88</v>
      </c>
      <c r="AV463" s="14" t="s">
        <v>88</v>
      </c>
      <c r="AW463" s="14" t="s">
        <v>33</v>
      </c>
      <c r="AX463" s="14" t="s">
        <v>78</v>
      </c>
      <c r="AY463" s="221" t="s">
        <v>144</v>
      </c>
    </row>
    <row r="464" spans="1:65" s="15" customFormat="1" ht="11.25">
      <c r="B464" s="222"/>
      <c r="C464" s="223"/>
      <c r="D464" s="202" t="s">
        <v>154</v>
      </c>
      <c r="E464" s="224" t="s">
        <v>1</v>
      </c>
      <c r="F464" s="225" t="s">
        <v>157</v>
      </c>
      <c r="G464" s="223"/>
      <c r="H464" s="226">
        <v>4.6500000000000004</v>
      </c>
      <c r="I464" s="227"/>
      <c r="J464" s="223"/>
      <c r="K464" s="223"/>
      <c r="L464" s="228"/>
      <c r="M464" s="229"/>
      <c r="N464" s="230"/>
      <c r="O464" s="230"/>
      <c r="P464" s="230"/>
      <c r="Q464" s="230"/>
      <c r="R464" s="230"/>
      <c r="S464" s="230"/>
      <c r="T464" s="231"/>
      <c r="AT464" s="232" t="s">
        <v>154</v>
      </c>
      <c r="AU464" s="232" t="s">
        <v>88</v>
      </c>
      <c r="AV464" s="15" t="s">
        <v>152</v>
      </c>
      <c r="AW464" s="15" t="s">
        <v>33</v>
      </c>
      <c r="AX464" s="15" t="s">
        <v>86</v>
      </c>
      <c r="AY464" s="232" t="s">
        <v>144</v>
      </c>
    </row>
    <row r="465" spans="1:65" s="2" customFormat="1" ht="16.5" customHeight="1">
      <c r="A465" s="35"/>
      <c r="B465" s="36"/>
      <c r="C465" s="233" t="s">
        <v>546</v>
      </c>
      <c r="D465" s="233" t="s">
        <v>158</v>
      </c>
      <c r="E465" s="234" t="s">
        <v>547</v>
      </c>
      <c r="F465" s="235" t="s">
        <v>548</v>
      </c>
      <c r="G465" s="236" t="s">
        <v>181</v>
      </c>
      <c r="H465" s="237">
        <v>5.1150000000000002</v>
      </c>
      <c r="I465" s="238"/>
      <c r="J465" s="239">
        <f>ROUND(I465*H465,2)</f>
        <v>0</v>
      </c>
      <c r="K465" s="235" t="s">
        <v>151</v>
      </c>
      <c r="L465" s="240"/>
      <c r="M465" s="241" t="s">
        <v>1</v>
      </c>
      <c r="N465" s="242" t="s">
        <v>43</v>
      </c>
      <c r="O465" s="72"/>
      <c r="P465" s="196">
        <f>O465*H465</f>
        <v>0</v>
      </c>
      <c r="Q465" s="196">
        <v>0</v>
      </c>
      <c r="R465" s="196">
        <f>Q465*H465</f>
        <v>0</v>
      </c>
      <c r="S465" s="196">
        <v>0</v>
      </c>
      <c r="T465" s="197">
        <f>S465*H465</f>
        <v>0</v>
      </c>
      <c r="U465" s="35"/>
      <c r="V465" s="35"/>
      <c r="W465" s="35"/>
      <c r="X465" s="35"/>
      <c r="Y465" s="35"/>
      <c r="Z465" s="35"/>
      <c r="AA465" s="35"/>
      <c r="AB465" s="35"/>
      <c r="AC465" s="35"/>
      <c r="AD465" s="35"/>
      <c r="AE465" s="35"/>
      <c r="AR465" s="198" t="s">
        <v>330</v>
      </c>
      <c r="AT465" s="198" t="s">
        <v>158</v>
      </c>
      <c r="AU465" s="198" t="s">
        <v>88</v>
      </c>
      <c r="AY465" s="18" t="s">
        <v>144</v>
      </c>
      <c r="BE465" s="199">
        <f>IF(N465="základní",J465,0)</f>
        <v>0</v>
      </c>
      <c r="BF465" s="199">
        <f>IF(N465="snížená",J465,0)</f>
        <v>0</v>
      </c>
      <c r="BG465" s="199">
        <f>IF(N465="zákl. přenesená",J465,0)</f>
        <v>0</v>
      </c>
      <c r="BH465" s="199">
        <f>IF(N465="sníž. přenesená",J465,0)</f>
        <v>0</v>
      </c>
      <c r="BI465" s="199">
        <f>IF(N465="nulová",J465,0)</f>
        <v>0</v>
      </c>
      <c r="BJ465" s="18" t="s">
        <v>86</v>
      </c>
      <c r="BK465" s="199">
        <f>ROUND(I465*H465,2)</f>
        <v>0</v>
      </c>
      <c r="BL465" s="18" t="s">
        <v>244</v>
      </c>
      <c r="BM465" s="198" t="s">
        <v>549</v>
      </c>
    </row>
    <row r="466" spans="1:65" s="13" customFormat="1" ht="11.25">
      <c r="B466" s="200"/>
      <c r="C466" s="201"/>
      <c r="D466" s="202" t="s">
        <v>154</v>
      </c>
      <c r="E466" s="203" t="s">
        <v>1</v>
      </c>
      <c r="F466" s="204" t="s">
        <v>490</v>
      </c>
      <c r="G466" s="201"/>
      <c r="H466" s="203" t="s">
        <v>1</v>
      </c>
      <c r="I466" s="205"/>
      <c r="J466" s="201"/>
      <c r="K466" s="201"/>
      <c r="L466" s="206"/>
      <c r="M466" s="207"/>
      <c r="N466" s="208"/>
      <c r="O466" s="208"/>
      <c r="P466" s="208"/>
      <c r="Q466" s="208"/>
      <c r="R466" s="208"/>
      <c r="S466" s="208"/>
      <c r="T466" s="209"/>
      <c r="AT466" s="210" t="s">
        <v>154</v>
      </c>
      <c r="AU466" s="210" t="s">
        <v>88</v>
      </c>
      <c r="AV466" s="13" t="s">
        <v>86</v>
      </c>
      <c r="AW466" s="13" t="s">
        <v>33</v>
      </c>
      <c r="AX466" s="13" t="s">
        <v>78</v>
      </c>
      <c r="AY466" s="210" t="s">
        <v>144</v>
      </c>
    </row>
    <row r="467" spans="1:65" s="14" customFormat="1" ht="11.25">
      <c r="B467" s="211"/>
      <c r="C467" s="212"/>
      <c r="D467" s="202" t="s">
        <v>154</v>
      </c>
      <c r="E467" s="213" t="s">
        <v>1</v>
      </c>
      <c r="F467" s="214" t="s">
        <v>550</v>
      </c>
      <c r="G467" s="212"/>
      <c r="H467" s="215">
        <v>3.41</v>
      </c>
      <c r="I467" s="216"/>
      <c r="J467" s="212"/>
      <c r="K467" s="212"/>
      <c r="L467" s="217"/>
      <c r="M467" s="218"/>
      <c r="N467" s="219"/>
      <c r="O467" s="219"/>
      <c r="P467" s="219"/>
      <c r="Q467" s="219"/>
      <c r="R467" s="219"/>
      <c r="S467" s="219"/>
      <c r="T467" s="220"/>
      <c r="AT467" s="221" t="s">
        <v>154</v>
      </c>
      <c r="AU467" s="221" t="s">
        <v>88</v>
      </c>
      <c r="AV467" s="14" t="s">
        <v>88</v>
      </c>
      <c r="AW467" s="14" t="s">
        <v>33</v>
      </c>
      <c r="AX467" s="14" t="s">
        <v>78</v>
      </c>
      <c r="AY467" s="221" t="s">
        <v>144</v>
      </c>
    </row>
    <row r="468" spans="1:65" s="14" customFormat="1" ht="11.25">
      <c r="B468" s="211"/>
      <c r="C468" s="212"/>
      <c r="D468" s="202" t="s">
        <v>154</v>
      </c>
      <c r="E468" s="213" t="s">
        <v>1</v>
      </c>
      <c r="F468" s="214" t="s">
        <v>551</v>
      </c>
      <c r="G468" s="212"/>
      <c r="H468" s="215">
        <v>1.7050000000000001</v>
      </c>
      <c r="I468" s="216"/>
      <c r="J468" s="212"/>
      <c r="K468" s="212"/>
      <c r="L468" s="217"/>
      <c r="M468" s="218"/>
      <c r="N468" s="219"/>
      <c r="O468" s="219"/>
      <c r="P468" s="219"/>
      <c r="Q468" s="219"/>
      <c r="R468" s="219"/>
      <c r="S468" s="219"/>
      <c r="T468" s="220"/>
      <c r="AT468" s="221" t="s">
        <v>154</v>
      </c>
      <c r="AU468" s="221" t="s">
        <v>88</v>
      </c>
      <c r="AV468" s="14" t="s">
        <v>88</v>
      </c>
      <c r="AW468" s="14" t="s">
        <v>33</v>
      </c>
      <c r="AX468" s="14" t="s">
        <v>78</v>
      </c>
      <c r="AY468" s="221" t="s">
        <v>144</v>
      </c>
    </row>
    <row r="469" spans="1:65" s="15" customFormat="1" ht="11.25">
      <c r="B469" s="222"/>
      <c r="C469" s="223"/>
      <c r="D469" s="202" t="s">
        <v>154</v>
      </c>
      <c r="E469" s="224" t="s">
        <v>1</v>
      </c>
      <c r="F469" s="225" t="s">
        <v>157</v>
      </c>
      <c r="G469" s="223"/>
      <c r="H469" s="226">
        <v>5.1150000000000002</v>
      </c>
      <c r="I469" s="227"/>
      <c r="J469" s="223"/>
      <c r="K469" s="223"/>
      <c r="L469" s="228"/>
      <c r="M469" s="229"/>
      <c r="N469" s="230"/>
      <c r="O469" s="230"/>
      <c r="P469" s="230"/>
      <c r="Q469" s="230"/>
      <c r="R469" s="230"/>
      <c r="S469" s="230"/>
      <c r="T469" s="231"/>
      <c r="AT469" s="232" t="s">
        <v>154</v>
      </c>
      <c r="AU469" s="232" t="s">
        <v>88</v>
      </c>
      <c r="AV469" s="15" t="s">
        <v>152</v>
      </c>
      <c r="AW469" s="15" t="s">
        <v>33</v>
      </c>
      <c r="AX469" s="15" t="s">
        <v>86</v>
      </c>
      <c r="AY469" s="232" t="s">
        <v>144</v>
      </c>
    </row>
    <row r="470" spans="1:65" s="2" customFormat="1" ht="44.25" customHeight="1">
      <c r="A470" s="35"/>
      <c r="B470" s="36"/>
      <c r="C470" s="187" t="s">
        <v>552</v>
      </c>
      <c r="D470" s="187" t="s">
        <v>147</v>
      </c>
      <c r="E470" s="188" t="s">
        <v>553</v>
      </c>
      <c r="F470" s="189" t="s">
        <v>554</v>
      </c>
      <c r="G470" s="190" t="s">
        <v>150</v>
      </c>
      <c r="H470" s="191">
        <v>0.16700000000000001</v>
      </c>
      <c r="I470" s="192"/>
      <c r="J470" s="193">
        <f>ROUND(I470*H470,2)</f>
        <v>0</v>
      </c>
      <c r="K470" s="189" t="s">
        <v>151</v>
      </c>
      <c r="L470" s="40"/>
      <c r="M470" s="194" t="s">
        <v>1</v>
      </c>
      <c r="N470" s="195" t="s">
        <v>43</v>
      </c>
      <c r="O470" s="72"/>
      <c r="P470" s="196">
        <f>O470*H470</f>
        <v>0</v>
      </c>
      <c r="Q470" s="196">
        <v>0</v>
      </c>
      <c r="R470" s="196">
        <f>Q470*H470</f>
        <v>0</v>
      </c>
      <c r="S470" s="196">
        <v>0</v>
      </c>
      <c r="T470" s="197">
        <f>S470*H470</f>
        <v>0</v>
      </c>
      <c r="U470" s="35"/>
      <c r="V470" s="35"/>
      <c r="W470" s="35"/>
      <c r="X470" s="35"/>
      <c r="Y470" s="35"/>
      <c r="Z470" s="35"/>
      <c r="AA470" s="35"/>
      <c r="AB470" s="35"/>
      <c r="AC470" s="35"/>
      <c r="AD470" s="35"/>
      <c r="AE470" s="35"/>
      <c r="AR470" s="198" t="s">
        <v>244</v>
      </c>
      <c r="AT470" s="198" t="s">
        <v>147</v>
      </c>
      <c r="AU470" s="198" t="s">
        <v>88</v>
      </c>
      <c r="AY470" s="18" t="s">
        <v>144</v>
      </c>
      <c r="BE470" s="199">
        <f>IF(N470="základní",J470,0)</f>
        <v>0</v>
      </c>
      <c r="BF470" s="199">
        <f>IF(N470="snížená",J470,0)</f>
        <v>0</v>
      </c>
      <c r="BG470" s="199">
        <f>IF(N470="zákl. přenesená",J470,0)</f>
        <v>0</v>
      </c>
      <c r="BH470" s="199">
        <f>IF(N470="sníž. přenesená",J470,0)</f>
        <v>0</v>
      </c>
      <c r="BI470" s="199">
        <f>IF(N470="nulová",J470,0)</f>
        <v>0</v>
      </c>
      <c r="BJ470" s="18" t="s">
        <v>86</v>
      </c>
      <c r="BK470" s="199">
        <f>ROUND(I470*H470,2)</f>
        <v>0</v>
      </c>
      <c r="BL470" s="18" t="s">
        <v>244</v>
      </c>
      <c r="BM470" s="198" t="s">
        <v>555</v>
      </c>
    </row>
    <row r="471" spans="1:65" s="12" customFormat="1" ht="22.9" customHeight="1">
      <c r="B471" s="171"/>
      <c r="C471" s="172"/>
      <c r="D471" s="173" t="s">
        <v>77</v>
      </c>
      <c r="E471" s="185" t="s">
        <v>556</v>
      </c>
      <c r="F471" s="185" t="s">
        <v>557</v>
      </c>
      <c r="G471" s="172"/>
      <c r="H471" s="172"/>
      <c r="I471" s="175"/>
      <c r="J471" s="186">
        <f>BK471</f>
        <v>0</v>
      </c>
      <c r="K471" s="172"/>
      <c r="L471" s="177"/>
      <c r="M471" s="178"/>
      <c r="N471" s="179"/>
      <c r="O471" s="179"/>
      <c r="P471" s="180">
        <f>SUM(P472:P528)</f>
        <v>0</v>
      </c>
      <c r="Q471" s="179"/>
      <c r="R471" s="180">
        <f>SUM(R472:R528)</f>
        <v>0</v>
      </c>
      <c r="S471" s="179"/>
      <c r="T471" s="181">
        <f>SUM(T472:T528)</f>
        <v>0</v>
      </c>
      <c r="AR471" s="182" t="s">
        <v>88</v>
      </c>
      <c r="AT471" s="183" t="s">
        <v>77</v>
      </c>
      <c r="AU471" s="183" t="s">
        <v>86</v>
      </c>
      <c r="AY471" s="182" t="s">
        <v>144</v>
      </c>
      <c r="BK471" s="184">
        <f>SUM(BK472:BK528)</f>
        <v>0</v>
      </c>
    </row>
    <row r="472" spans="1:65" s="2" customFormat="1" ht="24.2" customHeight="1">
      <c r="A472" s="35"/>
      <c r="B472" s="36"/>
      <c r="C472" s="187" t="s">
        <v>558</v>
      </c>
      <c r="D472" s="187" t="s">
        <v>147</v>
      </c>
      <c r="E472" s="188" t="s">
        <v>559</v>
      </c>
      <c r="F472" s="189" t="s">
        <v>560</v>
      </c>
      <c r="G472" s="190" t="s">
        <v>166</v>
      </c>
      <c r="H472" s="191">
        <v>15.214</v>
      </c>
      <c r="I472" s="192"/>
      <c r="J472" s="193">
        <f>ROUND(I472*H472,2)</f>
        <v>0</v>
      </c>
      <c r="K472" s="189" t="s">
        <v>151</v>
      </c>
      <c r="L472" s="40"/>
      <c r="M472" s="194" t="s">
        <v>1</v>
      </c>
      <c r="N472" s="195" t="s">
        <v>43</v>
      </c>
      <c r="O472" s="72"/>
      <c r="P472" s="196">
        <f>O472*H472</f>
        <v>0</v>
      </c>
      <c r="Q472" s="196">
        <v>0</v>
      </c>
      <c r="R472" s="196">
        <f>Q472*H472</f>
        <v>0</v>
      </c>
      <c r="S472" s="196">
        <v>0</v>
      </c>
      <c r="T472" s="197">
        <f>S472*H472</f>
        <v>0</v>
      </c>
      <c r="U472" s="35"/>
      <c r="V472" s="35"/>
      <c r="W472" s="35"/>
      <c r="X472" s="35"/>
      <c r="Y472" s="35"/>
      <c r="Z472" s="35"/>
      <c r="AA472" s="35"/>
      <c r="AB472" s="35"/>
      <c r="AC472" s="35"/>
      <c r="AD472" s="35"/>
      <c r="AE472" s="35"/>
      <c r="AR472" s="198" t="s">
        <v>244</v>
      </c>
      <c r="AT472" s="198" t="s">
        <v>147</v>
      </c>
      <c r="AU472" s="198" t="s">
        <v>88</v>
      </c>
      <c r="AY472" s="18" t="s">
        <v>144</v>
      </c>
      <c r="BE472" s="199">
        <f>IF(N472="základní",J472,0)</f>
        <v>0</v>
      </c>
      <c r="BF472" s="199">
        <f>IF(N472="snížená",J472,0)</f>
        <v>0</v>
      </c>
      <c r="BG472" s="199">
        <f>IF(N472="zákl. přenesená",J472,0)</f>
        <v>0</v>
      </c>
      <c r="BH472" s="199">
        <f>IF(N472="sníž. přenesená",J472,0)</f>
        <v>0</v>
      </c>
      <c r="BI472" s="199">
        <f>IF(N472="nulová",J472,0)</f>
        <v>0</v>
      </c>
      <c r="BJ472" s="18" t="s">
        <v>86</v>
      </c>
      <c r="BK472" s="199">
        <f>ROUND(I472*H472,2)</f>
        <v>0</v>
      </c>
      <c r="BL472" s="18" t="s">
        <v>244</v>
      </c>
      <c r="BM472" s="198" t="s">
        <v>561</v>
      </c>
    </row>
    <row r="473" spans="1:65" s="13" customFormat="1" ht="11.25">
      <c r="B473" s="200"/>
      <c r="C473" s="201"/>
      <c r="D473" s="202" t="s">
        <v>154</v>
      </c>
      <c r="E473" s="203" t="s">
        <v>1</v>
      </c>
      <c r="F473" s="204" t="s">
        <v>562</v>
      </c>
      <c r="G473" s="201"/>
      <c r="H473" s="203" t="s">
        <v>1</v>
      </c>
      <c r="I473" s="205"/>
      <c r="J473" s="201"/>
      <c r="K473" s="201"/>
      <c r="L473" s="206"/>
      <c r="M473" s="207"/>
      <c r="N473" s="208"/>
      <c r="O473" s="208"/>
      <c r="P473" s="208"/>
      <c r="Q473" s="208"/>
      <c r="R473" s="208"/>
      <c r="S473" s="208"/>
      <c r="T473" s="209"/>
      <c r="AT473" s="210" t="s">
        <v>154</v>
      </c>
      <c r="AU473" s="210" t="s">
        <v>88</v>
      </c>
      <c r="AV473" s="13" t="s">
        <v>86</v>
      </c>
      <c r="AW473" s="13" t="s">
        <v>33</v>
      </c>
      <c r="AX473" s="13" t="s">
        <v>78</v>
      </c>
      <c r="AY473" s="210" t="s">
        <v>144</v>
      </c>
    </row>
    <row r="474" spans="1:65" s="14" customFormat="1" ht="11.25">
      <c r="B474" s="211"/>
      <c r="C474" s="212"/>
      <c r="D474" s="202" t="s">
        <v>154</v>
      </c>
      <c r="E474" s="213" t="s">
        <v>1</v>
      </c>
      <c r="F474" s="214" t="s">
        <v>563</v>
      </c>
      <c r="G474" s="212"/>
      <c r="H474" s="215">
        <v>1.88</v>
      </c>
      <c r="I474" s="216"/>
      <c r="J474" s="212"/>
      <c r="K474" s="212"/>
      <c r="L474" s="217"/>
      <c r="M474" s="218"/>
      <c r="N474" s="219"/>
      <c r="O474" s="219"/>
      <c r="P474" s="219"/>
      <c r="Q474" s="219"/>
      <c r="R474" s="219"/>
      <c r="S474" s="219"/>
      <c r="T474" s="220"/>
      <c r="AT474" s="221" t="s">
        <v>154</v>
      </c>
      <c r="AU474" s="221" t="s">
        <v>88</v>
      </c>
      <c r="AV474" s="14" t="s">
        <v>88</v>
      </c>
      <c r="AW474" s="14" t="s">
        <v>33</v>
      </c>
      <c r="AX474" s="14" t="s">
        <v>78</v>
      </c>
      <c r="AY474" s="221" t="s">
        <v>144</v>
      </c>
    </row>
    <row r="475" spans="1:65" s="13" customFormat="1" ht="11.25">
      <c r="B475" s="200"/>
      <c r="C475" s="201"/>
      <c r="D475" s="202" t="s">
        <v>154</v>
      </c>
      <c r="E475" s="203" t="s">
        <v>1</v>
      </c>
      <c r="F475" s="204" t="s">
        <v>210</v>
      </c>
      <c r="G475" s="201"/>
      <c r="H475" s="203" t="s">
        <v>1</v>
      </c>
      <c r="I475" s="205"/>
      <c r="J475" s="201"/>
      <c r="K475" s="201"/>
      <c r="L475" s="206"/>
      <c r="M475" s="207"/>
      <c r="N475" s="208"/>
      <c r="O475" s="208"/>
      <c r="P475" s="208"/>
      <c r="Q475" s="208"/>
      <c r="R475" s="208"/>
      <c r="S475" s="208"/>
      <c r="T475" s="209"/>
      <c r="AT475" s="210" t="s">
        <v>154</v>
      </c>
      <c r="AU475" s="210" t="s">
        <v>88</v>
      </c>
      <c r="AV475" s="13" t="s">
        <v>86</v>
      </c>
      <c r="AW475" s="13" t="s">
        <v>33</v>
      </c>
      <c r="AX475" s="13" t="s">
        <v>78</v>
      </c>
      <c r="AY475" s="210" t="s">
        <v>144</v>
      </c>
    </row>
    <row r="476" spans="1:65" s="14" customFormat="1" ht="11.25">
      <c r="B476" s="211"/>
      <c r="C476" s="212"/>
      <c r="D476" s="202" t="s">
        <v>154</v>
      </c>
      <c r="E476" s="213" t="s">
        <v>1</v>
      </c>
      <c r="F476" s="214" t="s">
        <v>564</v>
      </c>
      <c r="G476" s="212"/>
      <c r="H476" s="215">
        <v>14.91</v>
      </c>
      <c r="I476" s="216"/>
      <c r="J476" s="212"/>
      <c r="K476" s="212"/>
      <c r="L476" s="217"/>
      <c r="M476" s="218"/>
      <c r="N476" s="219"/>
      <c r="O476" s="219"/>
      <c r="P476" s="219"/>
      <c r="Q476" s="219"/>
      <c r="R476" s="219"/>
      <c r="S476" s="219"/>
      <c r="T476" s="220"/>
      <c r="AT476" s="221" t="s">
        <v>154</v>
      </c>
      <c r="AU476" s="221" t="s">
        <v>88</v>
      </c>
      <c r="AV476" s="14" t="s">
        <v>88</v>
      </c>
      <c r="AW476" s="14" t="s">
        <v>33</v>
      </c>
      <c r="AX476" s="14" t="s">
        <v>78</v>
      </c>
      <c r="AY476" s="221" t="s">
        <v>144</v>
      </c>
    </row>
    <row r="477" spans="1:65" s="14" customFormat="1" ht="11.25">
      <c r="B477" s="211"/>
      <c r="C477" s="212"/>
      <c r="D477" s="202" t="s">
        <v>154</v>
      </c>
      <c r="E477" s="213" t="s">
        <v>1</v>
      </c>
      <c r="F477" s="214" t="s">
        <v>171</v>
      </c>
      <c r="G477" s="212"/>
      <c r="H477" s="215">
        <v>-1.5760000000000001</v>
      </c>
      <c r="I477" s="216"/>
      <c r="J477" s="212"/>
      <c r="K477" s="212"/>
      <c r="L477" s="217"/>
      <c r="M477" s="218"/>
      <c r="N477" s="219"/>
      <c r="O477" s="219"/>
      <c r="P477" s="219"/>
      <c r="Q477" s="219"/>
      <c r="R477" s="219"/>
      <c r="S477" s="219"/>
      <c r="T477" s="220"/>
      <c r="AT477" s="221" t="s">
        <v>154</v>
      </c>
      <c r="AU477" s="221" t="s">
        <v>88</v>
      </c>
      <c r="AV477" s="14" t="s">
        <v>88</v>
      </c>
      <c r="AW477" s="14" t="s">
        <v>33</v>
      </c>
      <c r="AX477" s="14" t="s">
        <v>78</v>
      </c>
      <c r="AY477" s="221" t="s">
        <v>144</v>
      </c>
    </row>
    <row r="478" spans="1:65" s="15" customFormat="1" ht="11.25">
      <c r="B478" s="222"/>
      <c r="C478" s="223"/>
      <c r="D478" s="202" t="s">
        <v>154</v>
      </c>
      <c r="E478" s="224" t="s">
        <v>1</v>
      </c>
      <c r="F478" s="225" t="s">
        <v>157</v>
      </c>
      <c r="G478" s="223"/>
      <c r="H478" s="226">
        <v>15.213999999999999</v>
      </c>
      <c r="I478" s="227"/>
      <c r="J478" s="223"/>
      <c r="K478" s="223"/>
      <c r="L478" s="228"/>
      <c r="M478" s="229"/>
      <c r="N478" s="230"/>
      <c r="O478" s="230"/>
      <c r="P478" s="230"/>
      <c r="Q478" s="230"/>
      <c r="R478" s="230"/>
      <c r="S478" s="230"/>
      <c r="T478" s="231"/>
      <c r="AT478" s="232" t="s">
        <v>154</v>
      </c>
      <c r="AU478" s="232" t="s">
        <v>88</v>
      </c>
      <c r="AV478" s="15" t="s">
        <v>152</v>
      </c>
      <c r="AW478" s="15" t="s">
        <v>33</v>
      </c>
      <c r="AX478" s="15" t="s">
        <v>86</v>
      </c>
      <c r="AY478" s="232" t="s">
        <v>144</v>
      </c>
    </row>
    <row r="479" spans="1:65" s="2" customFormat="1" ht="24.2" customHeight="1">
      <c r="A479" s="35"/>
      <c r="B479" s="36"/>
      <c r="C479" s="187" t="s">
        <v>565</v>
      </c>
      <c r="D479" s="187" t="s">
        <v>147</v>
      </c>
      <c r="E479" s="188" t="s">
        <v>566</v>
      </c>
      <c r="F479" s="189" t="s">
        <v>567</v>
      </c>
      <c r="G479" s="190" t="s">
        <v>166</v>
      </c>
      <c r="H479" s="191">
        <v>15.214</v>
      </c>
      <c r="I479" s="192"/>
      <c r="J479" s="193">
        <f>ROUND(I479*H479,2)</f>
        <v>0</v>
      </c>
      <c r="K479" s="189" t="s">
        <v>151</v>
      </c>
      <c r="L479" s="40"/>
      <c r="M479" s="194" t="s">
        <v>1</v>
      </c>
      <c r="N479" s="195" t="s">
        <v>43</v>
      </c>
      <c r="O479" s="72"/>
      <c r="P479" s="196">
        <f>O479*H479</f>
        <v>0</v>
      </c>
      <c r="Q479" s="196">
        <v>0</v>
      </c>
      <c r="R479" s="196">
        <f>Q479*H479</f>
        <v>0</v>
      </c>
      <c r="S479" s="196">
        <v>0</v>
      </c>
      <c r="T479" s="197">
        <f>S479*H479</f>
        <v>0</v>
      </c>
      <c r="U479" s="35"/>
      <c r="V479" s="35"/>
      <c r="W479" s="35"/>
      <c r="X479" s="35"/>
      <c r="Y479" s="35"/>
      <c r="Z479" s="35"/>
      <c r="AA479" s="35"/>
      <c r="AB479" s="35"/>
      <c r="AC479" s="35"/>
      <c r="AD479" s="35"/>
      <c r="AE479" s="35"/>
      <c r="AR479" s="198" t="s">
        <v>244</v>
      </c>
      <c r="AT479" s="198" t="s">
        <v>147</v>
      </c>
      <c r="AU479" s="198" t="s">
        <v>88</v>
      </c>
      <c r="AY479" s="18" t="s">
        <v>144</v>
      </c>
      <c r="BE479" s="199">
        <f>IF(N479="základní",J479,0)</f>
        <v>0</v>
      </c>
      <c r="BF479" s="199">
        <f>IF(N479="snížená",J479,0)</f>
        <v>0</v>
      </c>
      <c r="BG479" s="199">
        <f>IF(N479="zákl. přenesená",J479,0)</f>
        <v>0</v>
      </c>
      <c r="BH479" s="199">
        <f>IF(N479="sníž. přenesená",J479,0)</f>
        <v>0</v>
      </c>
      <c r="BI479" s="199">
        <f>IF(N479="nulová",J479,0)</f>
        <v>0</v>
      </c>
      <c r="BJ479" s="18" t="s">
        <v>86</v>
      </c>
      <c r="BK479" s="199">
        <f>ROUND(I479*H479,2)</f>
        <v>0</v>
      </c>
      <c r="BL479" s="18" t="s">
        <v>244</v>
      </c>
      <c r="BM479" s="198" t="s">
        <v>568</v>
      </c>
    </row>
    <row r="480" spans="1:65" s="13" customFormat="1" ht="11.25">
      <c r="B480" s="200"/>
      <c r="C480" s="201"/>
      <c r="D480" s="202" t="s">
        <v>154</v>
      </c>
      <c r="E480" s="203" t="s">
        <v>1</v>
      </c>
      <c r="F480" s="204" t="s">
        <v>562</v>
      </c>
      <c r="G480" s="201"/>
      <c r="H480" s="203" t="s">
        <v>1</v>
      </c>
      <c r="I480" s="205"/>
      <c r="J480" s="201"/>
      <c r="K480" s="201"/>
      <c r="L480" s="206"/>
      <c r="M480" s="207"/>
      <c r="N480" s="208"/>
      <c r="O480" s="208"/>
      <c r="P480" s="208"/>
      <c r="Q480" s="208"/>
      <c r="R480" s="208"/>
      <c r="S480" s="208"/>
      <c r="T480" s="209"/>
      <c r="AT480" s="210" t="s">
        <v>154</v>
      </c>
      <c r="AU480" s="210" t="s">
        <v>88</v>
      </c>
      <c r="AV480" s="13" t="s">
        <v>86</v>
      </c>
      <c r="AW480" s="13" t="s">
        <v>33</v>
      </c>
      <c r="AX480" s="13" t="s">
        <v>78</v>
      </c>
      <c r="AY480" s="210" t="s">
        <v>144</v>
      </c>
    </row>
    <row r="481" spans="1:65" s="14" customFormat="1" ht="11.25">
      <c r="B481" s="211"/>
      <c r="C481" s="212"/>
      <c r="D481" s="202" t="s">
        <v>154</v>
      </c>
      <c r="E481" s="213" t="s">
        <v>1</v>
      </c>
      <c r="F481" s="214" t="s">
        <v>563</v>
      </c>
      <c r="G481" s="212"/>
      <c r="H481" s="215">
        <v>1.88</v>
      </c>
      <c r="I481" s="216"/>
      <c r="J481" s="212"/>
      <c r="K481" s="212"/>
      <c r="L481" s="217"/>
      <c r="M481" s="218"/>
      <c r="N481" s="219"/>
      <c r="O481" s="219"/>
      <c r="P481" s="219"/>
      <c r="Q481" s="219"/>
      <c r="R481" s="219"/>
      <c r="S481" s="219"/>
      <c r="T481" s="220"/>
      <c r="AT481" s="221" t="s">
        <v>154</v>
      </c>
      <c r="AU481" s="221" t="s">
        <v>88</v>
      </c>
      <c r="AV481" s="14" t="s">
        <v>88</v>
      </c>
      <c r="AW481" s="14" t="s">
        <v>33</v>
      </c>
      <c r="AX481" s="14" t="s">
        <v>78</v>
      </c>
      <c r="AY481" s="221" t="s">
        <v>144</v>
      </c>
    </row>
    <row r="482" spans="1:65" s="13" customFormat="1" ht="11.25">
      <c r="B482" s="200"/>
      <c r="C482" s="201"/>
      <c r="D482" s="202" t="s">
        <v>154</v>
      </c>
      <c r="E482" s="203" t="s">
        <v>1</v>
      </c>
      <c r="F482" s="204" t="s">
        <v>210</v>
      </c>
      <c r="G482" s="201"/>
      <c r="H482" s="203" t="s">
        <v>1</v>
      </c>
      <c r="I482" s="205"/>
      <c r="J482" s="201"/>
      <c r="K482" s="201"/>
      <c r="L482" s="206"/>
      <c r="M482" s="207"/>
      <c r="N482" s="208"/>
      <c r="O482" s="208"/>
      <c r="P482" s="208"/>
      <c r="Q482" s="208"/>
      <c r="R482" s="208"/>
      <c r="S482" s="208"/>
      <c r="T482" s="209"/>
      <c r="AT482" s="210" t="s">
        <v>154</v>
      </c>
      <c r="AU482" s="210" t="s">
        <v>88</v>
      </c>
      <c r="AV482" s="13" t="s">
        <v>86</v>
      </c>
      <c r="AW482" s="13" t="s">
        <v>33</v>
      </c>
      <c r="AX482" s="13" t="s">
        <v>78</v>
      </c>
      <c r="AY482" s="210" t="s">
        <v>144</v>
      </c>
    </row>
    <row r="483" spans="1:65" s="14" customFormat="1" ht="11.25">
      <c r="B483" s="211"/>
      <c r="C483" s="212"/>
      <c r="D483" s="202" t="s">
        <v>154</v>
      </c>
      <c r="E483" s="213" t="s">
        <v>1</v>
      </c>
      <c r="F483" s="214" t="s">
        <v>564</v>
      </c>
      <c r="G483" s="212"/>
      <c r="H483" s="215">
        <v>14.91</v>
      </c>
      <c r="I483" s="216"/>
      <c r="J483" s="212"/>
      <c r="K483" s="212"/>
      <c r="L483" s="217"/>
      <c r="M483" s="218"/>
      <c r="N483" s="219"/>
      <c r="O483" s="219"/>
      <c r="P483" s="219"/>
      <c r="Q483" s="219"/>
      <c r="R483" s="219"/>
      <c r="S483" s="219"/>
      <c r="T483" s="220"/>
      <c r="AT483" s="221" t="s">
        <v>154</v>
      </c>
      <c r="AU483" s="221" t="s">
        <v>88</v>
      </c>
      <c r="AV483" s="14" t="s">
        <v>88</v>
      </c>
      <c r="AW483" s="14" t="s">
        <v>33</v>
      </c>
      <c r="AX483" s="14" t="s">
        <v>78</v>
      </c>
      <c r="AY483" s="221" t="s">
        <v>144</v>
      </c>
    </row>
    <row r="484" spans="1:65" s="14" customFormat="1" ht="11.25">
      <c r="B484" s="211"/>
      <c r="C484" s="212"/>
      <c r="D484" s="202" t="s">
        <v>154</v>
      </c>
      <c r="E484" s="213" t="s">
        <v>1</v>
      </c>
      <c r="F484" s="214" t="s">
        <v>171</v>
      </c>
      <c r="G484" s="212"/>
      <c r="H484" s="215">
        <v>-1.5760000000000001</v>
      </c>
      <c r="I484" s="216"/>
      <c r="J484" s="212"/>
      <c r="K484" s="212"/>
      <c r="L484" s="217"/>
      <c r="M484" s="218"/>
      <c r="N484" s="219"/>
      <c r="O484" s="219"/>
      <c r="P484" s="219"/>
      <c r="Q484" s="219"/>
      <c r="R484" s="219"/>
      <c r="S484" s="219"/>
      <c r="T484" s="220"/>
      <c r="AT484" s="221" t="s">
        <v>154</v>
      </c>
      <c r="AU484" s="221" t="s">
        <v>88</v>
      </c>
      <c r="AV484" s="14" t="s">
        <v>88</v>
      </c>
      <c r="AW484" s="14" t="s">
        <v>33</v>
      </c>
      <c r="AX484" s="14" t="s">
        <v>78</v>
      </c>
      <c r="AY484" s="221" t="s">
        <v>144</v>
      </c>
    </row>
    <row r="485" spans="1:65" s="15" customFormat="1" ht="11.25">
      <c r="B485" s="222"/>
      <c r="C485" s="223"/>
      <c r="D485" s="202" t="s">
        <v>154</v>
      </c>
      <c r="E485" s="224" t="s">
        <v>1</v>
      </c>
      <c r="F485" s="225" t="s">
        <v>157</v>
      </c>
      <c r="G485" s="223"/>
      <c r="H485" s="226">
        <v>15.213999999999999</v>
      </c>
      <c r="I485" s="227"/>
      <c r="J485" s="223"/>
      <c r="K485" s="223"/>
      <c r="L485" s="228"/>
      <c r="M485" s="229"/>
      <c r="N485" s="230"/>
      <c r="O485" s="230"/>
      <c r="P485" s="230"/>
      <c r="Q485" s="230"/>
      <c r="R485" s="230"/>
      <c r="S485" s="230"/>
      <c r="T485" s="231"/>
      <c r="AT485" s="232" t="s">
        <v>154</v>
      </c>
      <c r="AU485" s="232" t="s">
        <v>88</v>
      </c>
      <c r="AV485" s="15" t="s">
        <v>152</v>
      </c>
      <c r="AW485" s="15" t="s">
        <v>33</v>
      </c>
      <c r="AX485" s="15" t="s">
        <v>86</v>
      </c>
      <c r="AY485" s="232" t="s">
        <v>144</v>
      </c>
    </row>
    <row r="486" spans="1:65" s="2" customFormat="1" ht="24.2" customHeight="1">
      <c r="A486" s="35"/>
      <c r="B486" s="36"/>
      <c r="C486" s="187" t="s">
        <v>569</v>
      </c>
      <c r="D486" s="187" t="s">
        <v>147</v>
      </c>
      <c r="E486" s="188" t="s">
        <v>570</v>
      </c>
      <c r="F486" s="189" t="s">
        <v>571</v>
      </c>
      <c r="G486" s="190" t="s">
        <v>166</v>
      </c>
      <c r="H486" s="191">
        <v>15.214</v>
      </c>
      <c r="I486" s="192"/>
      <c r="J486" s="193">
        <f>ROUND(I486*H486,2)</f>
        <v>0</v>
      </c>
      <c r="K486" s="189" t="s">
        <v>151</v>
      </c>
      <c r="L486" s="40"/>
      <c r="M486" s="194" t="s">
        <v>1</v>
      </c>
      <c r="N486" s="195" t="s">
        <v>43</v>
      </c>
      <c r="O486" s="72"/>
      <c r="P486" s="196">
        <f>O486*H486</f>
        <v>0</v>
      </c>
      <c r="Q486" s="196">
        <v>0</v>
      </c>
      <c r="R486" s="196">
        <f>Q486*H486</f>
        <v>0</v>
      </c>
      <c r="S486" s="196">
        <v>0</v>
      </c>
      <c r="T486" s="197">
        <f>S486*H486</f>
        <v>0</v>
      </c>
      <c r="U486" s="35"/>
      <c r="V486" s="35"/>
      <c r="W486" s="35"/>
      <c r="X486" s="35"/>
      <c r="Y486" s="35"/>
      <c r="Z486" s="35"/>
      <c r="AA486" s="35"/>
      <c r="AB486" s="35"/>
      <c r="AC486" s="35"/>
      <c r="AD486" s="35"/>
      <c r="AE486" s="35"/>
      <c r="AR486" s="198" t="s">
        <v>244</v>
      </c>
      <c r="AT486" s="198" t="s">
        <v>147</v>
      </c>
      <c r="AU486" s="198" t="s">
        <v>88</v>
      </c>
      <c r="AY486" s="18" t="s">
        <v>144</v>
      </c>
      <c r="BE486" s="199">
        <f>IF(N486="základní",J486,0)</f>
        <v>0</v>
      </c>
      <c r="BF486" s="199">
        <f>IF(N486="snížená",J486,0)</f>
        <v>0</v>
      </c>
      <c r="BG486" s="199">
        <f>IF(N486="zákl. přenesená",J486,0)</f>
        <v>0</v>
      </c>
      <c r="BH486" s="199">
        <f>IF(N486="sníž. přenesená",J486,0)</f>
        <v>0</v>
      </c>
      <c r="BI486" s="199">
        <f>IF(N486="nulová",J486,0)</f>
        <v>0</v>
      </c>
      <c r="BJ486" s="18" t="s">
        <v>86</v>
      </c>
      <c r="BK486" s="199">
        <f>ROUND(I486*H486,2)</f>
        <v>0</v>
      </c>
      <c r="BL486" s="18" t="s">
        <v>244</v>
      </c>
      <c r="BM486" s="198" t="s">
        <v>572</v>
      </c>
    </row>
    <row r="487" spans="1:65" s="13" customFormat="1" ht="11.25">
      <c r="B487" s="200"/>
      <c r="C487" s="201"/>
      <c r="D487" s="202" t="s">
        <v>154</v>
      </c>
      <c r="E487" s="203" t="s">
        <v>1</v>
      </c>
      <c r="F487" s="204" t="s">
        <v>562</v>
      </c>
      <c r="G487" s="201"/>
      <c r="H487" s="203" t="s">
        <v>1</v>
      </c>
      <c r="I487" s="205"/>
      <c r="J487" s="201"/>
      <c r="K487" s="201"/>
      <c r="L487" s="206"/>
      <c r="M487" s="207"/>
      <c r="N487" s="208"/>
      <c r="O487" s="208"/>
      <c r="P487" s="208"/>
      <c r="Q487" s="208"/>
      <c r="R487" s="208"/>
      <c r="S487" s="208"/>
      <c r="T487" s="209"/>
      <c r="AT487" s="210" t="s">
        <v>154</v>
      </c>
      <c r="AU487" s="210" t="s">
        <v>88</v>
      </c>
      <c r="AV487" s="13" t="s">
        <v>86</v>
      </c>
      <c r="AW487" s="13" t="s">
        <v>33</v>
      </c>
      <c r="AX487" s="13" t="s">
        <v>78</v>
      </c>
      <c r="AY487" s="210" t="s">
        <v>144</v>
      </c>
    </row>
    <row r="488" spans="1:65" s="14" customFormat="1" ht="11.25">
      <c r="B488" s="211"/>
      <c r="C488" s="212"/>
      <c r="D488" s="202" t="s">
        <v>154</v>
      </c>
      <c r="E488" s="213" t="s">
        <v>1</v>
      </c>
      <c r="F488" s="214" t="s">
        <v>563</v>
      </c>
      <c r="G488" s="212"/>
      <c r="H488" s="215">
        <v>1.88</v>
      </c>
      <c r="I488" s="216"/>
      <c r="J488" s="212"/>
      <c r="K488" s="212"/>
      <c r="L488" s="217"/>
      <c r="M488" s="218"/>
      <c r="N488" s="219"/>
      <c r="O488" s="219"/>
      <c r="P488" s="219"/>
      <c r="Q488" s="219"/>
      <c r="R488" s="219"/>
      <c r="S488" s="219"/>
      <c r="T488" s="220"/>
      <c r="AT488" s="221" t="s">
        <v>154</v>
      </c>
      <c r="AU488" s="221" t="s">
        <v>88</v>
      </c>
      <c r="AV488" s="14" t="s">
        <v>88</v>
      </c>
      <c r="AW488" s="14" t="s">
        <v>33</v>
      </c>
      <c r="AX488" s="14" t="s">
        <v>78</v>
      </c>
      <c r="AY488" s="221" t="s">
        <v>144</v>
      </c>
    </row>
    <row r="489" spans="1:65" s="13" customFormat="1" ht="11.25">
      <c r="B489" s="200"/>
      <c r="C489" s="201"/>
      <c r="D489" s="202" t="s">
        <v>154</v>
      </c>
      <c r="E489" s="203" t="s">
        <v>1</v>
      </c>
      <c r="F489" s="204" t="s">
        <v>210</v>
      </c>
      <c r="G489" s="201"/>
      <c r="H489" s="203" t="s">
        <v>1</v>
      </c>
      <c r="I489" s="205"/>
      <c r="J489" s="201"/>
      <c r="K489" s="201"/>
      <c r="L489" s="206"/>
      <c r="M489" s="207"/>
      <c r="N489" s="208"/>
      <c r="O489" s="208"/>
      <c r="P489" s="208"/>
      <c r="Q489" s="208"/>
      <c r="R489" s="208"/>
      <c r="S489" s="208"/>
      <c r="T489" s="209"/>
      <c r="AT489" s="210" t="s">
        <v>154</v>
      </c>
      <c r="AU489" s="210" t="s">
        <v>88</v>
      </c>
      <c r="AV489" s="13" t="s">
        <v>86</v>
      </c>
      <c r="AW489" s="13" t="s">
        <v>33</v>
      </c>
      <c r="AX489" s="13" t="s">
        <v>78</v>
      </c>
      <c r="AY489" s="210" t="s">
        <v>144</v>
      </c>
    </row>
    <row r="490" spans="1:65" s="14" customFormat="1" ht="11.25">
      <c r="B490" s="211"/>
      <c r="C490" s="212"/>
      <c r="D490" s="202" t="s">
        <v>154</v>
      </c>
      <c r="E490" s="213" t="s">
        <v>1</v>
      </c>
      <c r="F490" s="214" t="s">
        <v>564</v>
      </c>
      <c r="G490" s="212"/>
      <c r="H490" s="215">
        <v>14.91</v>
      </c>
      <c r="I490" s="216"/>
      <c r="J490" s="212"/>
      <c r="K490" s="212"/>
      <c r="L490" s="217"/>
      <c r="M490" s="218"/>
      <c r="N490" s="219"/>
      <c r="O490" s="219"/>
      <c r="P490" s="219"/>
      <c r="Q490" s="219"/>
      <c r="R490" s="219"/>
      <c r="S490" s="219"/>
      <c r="T490" s="220"/>
      <c r="AT490" s="221" t="s">
        <v>154</v>
      </c>
      <c r="AU490" s="221" t="s">
        <v>88</v>
      </c>
      <c r="AV490" s="14" t="s">
        <v>88</v>
      </c>
      <c r="AW490" s="14" t="s">
        <v>33</v>
      </c>
      <c r="AX490" s="14" t="s">
        <v>78</v>
      </c>
      <c r="AY490" s="221" t="s">
        <v>144</v>
      </c>
    </row>
    <row r="491" spans="1:65" s="14" customFormat="1" ht="11.25">
      <c r="B491" s="211"/>
      <c r="C491" s="212"/>
      <c r="D491" s="202" t="s">
        <v>154</v>
      </c>
      <c r="E491" s="213" t="s">
        <v>1</v>
      </c>
      <c r="F491" s="214" t="s">
        <v>171</v>
      </c>
      <c r="G491" s="212"/>
      <c r="H491" s="215">
        <v>-1.5760000000000001</v>
      </c>
      <c r="I491" s="216"/>
      <c r="J491" s="212"/>
      <c r="K491" s="212"/>
      <c r="L491" s="217"/>
      <c r="M491" s="218"/>
      <c r="N491" s="219"/>
      <c r="O491" s="219"/>
      <c r="P491" s="219"/>
      <c r="Q491" s="219"/>
      <c r="R491" s="219"/>
      <c r="S491" s="219"/>
      <c r="T491" s="220"/>
      <c r="AT491" s="221" t="s">
        <v>154</v>
      </c>
      <c r="AU491" s="221" t="s">
        <v>88</v>
      </c>
      <c r="AV491" s="14" t="s">
        <v>88</v>
      </c>
      <c r="AW491" s="14" t="s">
        <v>33</v>
      </c>
      <c r="AX491" s="14" t="s">
        <v>78</v>
      </c>
      <c r="AY491" s="221" t="s">
        <v>144</v>
      </c>
    </row>
    <row r="492" spans="1:65" s="15" customFormat="1" ht="11.25">
      <c r="B492" s="222"/>
      <c r="C492" s="223"/>
      <c r="D492" s="202" t="s">
        <v>154</v>
      </c>
      <c r="E492" s="224" t="s">
        <v>1</v>
      </c>
      <c r="F492" s="225" t="s">
        <v>157</v>
      </c>
      <c r="G492" s="223"/>
      <c r="H492" s="226">
        <v>15.213999999999999</v>
      </c>
      <c r="I492" s="227"/>
      <c r="J492" s="223"/>
      <c r="K492" s="223"/>
      <c r="L492" s="228"/>
      <c r="M492" s="229"/>
      <c r="N492" s="230"/>
      <c r="O492" s="230"/>
      <c r="P492" s="230"/>
      <c r="Q492" s="230"/>
      <c r="R492" s="230"/>
      <c r="S492" s="230"/>
      <c r="T492" s="231"/>
      <c r="AT492" s="232" t="s">
        <v>154</v>
      </c>
      <c r="AU492" s="232" t="s">
        <v>88</v>
      </c>
      <c r="AV492" s="15" t="s">
        <v>152</v>
      </c>
      <c r="AW492" s="15" t="s">
        <v>33</v>
      </c>
      <c r="AX492" s="15" t="s">
        <v>86</v>
      </c>
      <c r="AY492" s="232" t="s">
        <v>144</v>
      </c>
    </row>
    <row r="493" spans="1:65" s="2" customFormat="1" ht="33" customHeight="1">
      <c r="A493" s="35"/>
      <c r="B493" s="36"/>
      <c r="C493" s="187" t="s">
        <v>573</v>
      </c>
      <c r="D493" s="187" t="s">
        <v>147</v>
      </c>
      <c r="E493" s="188" t="s">
        <v>574</v>
      </c>
      <c r="F493" s="189" t="s">
        <v>575</v>
      </c>
      <c r="G493" s="190" t="s">
        <v>166</v>
      </c>
      <c r="H493" s="191">
        <v>15.214</v>
      </c>
      <c r="I493" s="192"/>
      <c r="J493" s="193">
        <f>ROUND(I493*H493,2)</f>
        <v>0</v>
      </c>
      <c r="K493" s="189" t="s">
        <v>151</v>
      </c>
      <c r="L493" s="40"/>
      <c r="M493" s="194" t="s">
        <v>1</v>
      </c>
      <c r="N493" s="195" t="s">
        <v>43</v>
      </c>
      <c r="O493" s="72"/>
      <c r="P493" s="196">
        <f>O493*H493</f>
        <v>0</v>
      </c>
      <c r="Q493" s="196">
        <v>0</v>
      </c>
      <c r="R493" s="196">
        <f>Q493*H493</f>
        <v>0</v>
      </c>
      <c r="S493" s="196">
        <v>0</v>
      </c>
      <c r="T493" s="197">
        <f>S493*H493</f>
        <v>0</v>
      </c>
      <c r="U493" s="35"/>
      <c r="V493" s="35"/>
      <c r="W493" s="35"/>
      <c r="X493" s="35"/>
      <c r="Y493" s="35"/>
      <c r="Z493" s="35"/>
      <c r="AA493" s="35"/>
      <c r="AB493" s="35"/>
      <c r="AC493" s="35"/>
      <c r="AD493" s="35"/>
      <c r="AE493" s="35"/>
      <c r="AR493" s="198" t="s">
        <v>244</v>
      </c>
      <c r="AT493" s="198" t="s">
        <v>147</v>
      </c>
      <c r="AU493" s="198" t="s">
        <v>88</v>
      </c>
      <c r="AY493" s="18" t="s">
        <v>144</v>
      </c>
      <c r="BE493" s="199">
        <f>IF(N493="základní",J493,0)</f>
        <v>0</v>
      </c>
      <c r="BF493" s="199">
        <f>IF(N493="snížená",J493,0)</f>
        <v>0</v>
      </c>
      <c r="BG493" s="199">
        <f>IF(N493="zákl. přenesená",J493,0)</f>
        <v>0</v>
      </c>
      <c r="BH493" s="199">
        <f>IF(N493="sníž. přenesená",J493,0)</f>
        <v>0</v>
      </c>
      <c r="BI493" s="199">
        <f>IF(N493="nulová",J493,0)</f>
        <v>0</v>
      </c>
      <c r="BJ493" s="18" t="s">
        <v>86</v>
      </c>
      <c r="BK493" s="199">
        <f>ROUND(I493*H493,2)</f>
        <v>0</v>
      </c>
      <c r="BL493" s="18" t="s">
        <v>244</v>
      </c>
      <c r="BM493" s="198" t="s">
        <v>576</v>
      </c>
    </row>
    <row r="494" spans="1:65" s="13" customFormat="1" ht="11.25">
      <c r="B494" s="200"/>
      <c r="C494" s="201"/>
      <c r="D494" s="202" t="s">
        <v>154</v>
      </c>
      <c r="E494" s="203" t="s">
        <v>1</v>
      </c>
      <c r="F494" s="204" t="s">
        <v>562</v>
      </c>
      <c r="G494" s="201"/>
      <c r="H494" s="203" t="s">
        <v>1</v>
      </c>
      <c r="I494" s="205"/>
      <c r="J494" s="201"/>
      <c r="K494" s="201"/>
      <c r="L494" s="206"/>
      <c r="M494" s="207"/>
      <c r="N494" s="208"/>
      <c r="O494" s="208"/>
      <c r="P494" s="208"/>
      <c r="Q494" s="208"/>
      <c r="R494" s="208"/>
      <c r="S494" s="208"/>
      <c r="T494" s="209"/>
      <c r="AT494" s="210" t="s">
        <v>154</v>
      </c>
      <c r="AU494" s="210" t="s">
        <v>88</v>
      </c>
      <c r="AV494" s="13" t="s">
        <v>86</v>
      </c>
      <c r="AW494" s="13" t="s">
        <v>33</v>
      </c>
      <c r="AX494" s="13" t="s">
        <v>78</v>
      </c>
      <c r="AY494" s="210" t="s">
        <v>144</v>
      </c>
    </row>
    <row r="495" spans="1:65" s="14" customFormat="1" ht="11.25">
      <c r="B495" s="211"/>
      <c r="C495" s="212"/>
      <c r="D495" s="202" t="s">
        <v>154</v>
      </c>
      <c r="E495" s="213" t="s">
        <v>1</v>
      </c>
      <c r="F495" s="214" t="s">
        <v>563</v>
      </c>
      <c r="G495" s="212"/>
      <c r="H495" s="215">
        <v>1.88</v>
      </c>
      <c r="I495" s="216"/>
      <c r="J495" s="212"/>
      <c r="K495" s="212"/>
      <c r="L495" s="217"/>
      <c r="M495" s="218"/>
      <c r="N495" s="219"/>
      <c r="O495" s="219"/>
      <c r="P495" s="219"/>
      <c r="Q495" s="219"/>
      <c r="R495" s="219"/>
      <c r="S495" s="219"/>
      <c r="T495" s="220"/>
      <c r="AT495" s="221" t="s">
        <v>154</v>
      </c>
      <c r="AU495" s="221" t="s">
        <v>88</v>
      </c>
      <c r="AV495" s="14" t="s">
        <v>88</v>
      </c>
      <c r="AW495" s="14" t="s">
        <v>33</v>
      </c>
      <c r="AX495" s="14" t="s">
        <v>78</v>
      </c>
      <c r="AY495" s="221" t="s">
        <v>144</v>
      </c>
    </row>
    <row r="496" spans="1:65" s="13" customFormat="1" ht="11.25">
      <c r="B496" s="200"/>
      <c r="C496" s="201"/>
      <c r="D496" s="202" t="s">
        <v>154</v>
      </c>
      <c r="E496" s="203" t="s">
        <v>1</v>
      </c>
      <c r="F496" s="204" t="s">
        <v>210</v>
      </c>
      <c r="G496" s="201"/>
      <c r="H496" s="203" t="s">
        <v>1</v>
      </c>
      <c r="I496" s="205"/>
      <c r="J496" s="201"/>
      <c r="K496" s="201"/>
      <c r="L496" s="206"/>
      <c r="M496" s="207"/>
      <c r="N496" s="208"/>
      <c r="O496" s="208"/>
      <c r="P496" s="208"/>
      <c r="Q496" s="208"/>
      <c r="R496" s="208"/>
      <c r="S496" s="208"/>
      <c r="T496" s="209"/>
      <c r="AT496" s="210" t="s">
        <v>154</v>
      </c>
      <c r="AU496" s="210" t="s">
        <v>88</v>
      </c>
      <c r="AV496" s="13" t="s">
        <v>86</v>
      </c>
      <c r="AW496" s="13" t="s">
        <v>33</v>
      </c>
      <c r="AX496" s="13" t="s">
        <v>78</v>
      </c>
      <c r="AY496" s="210" t="s">
        <v>144</v>
      </c>
    </row>
    <row r="497" spans="1:65" s="14" customFormat="1" ht="11.25">
      <c r="B497" s="211"/>
      <c r="C497" s="212"/>
      <c r="D497" s="202" t="s">
        <v>154</v>
      </c>
      <c r="E497" s="213" t="s">
        <v>1</v>
      </c>
      <c r="F497" s="214" t="s">
        <v>564</v>
      </c>
      <c r="G497" s="212"/>
      <c r="H497" s="215">
        <v>14.91</v>
      </c>
      <c r="I497" s="216"/>
      <c r="J497" s="212"/>
      <c r="K497" s="212"/>
      <c r="L497" s="217"/>
      <c r="M497" s="218"/>
      <c r="N497" s="219"/>
      <c r="O497" s="219"/>
      <c r="P497" s="219"/>
      <c r="Q497" s="219"/>
      <c r="R497" s="219"/>
      <c r="S497" s="219"/>
      <c r="T497" s="220"/>
      <c r="AT497" s="221" t="s">
        <v>154</v>
      </c>
      <c r="AU497" s="221" t="s">
        <v>88</v>
      </c>
      <c r="AV497" s="14" t="s">
        <v>88</v>
      </c>
      <c r="AW497" s="14" t="s">
        <v>33</v>
      </c>
      <c r="AX497" s="14" t="s">
        <v>78</v>
      </c>
      <c r="AY497" s="221" t="s">
        <v>144</v>
      </c>
    </row>
    <row r="498" spans="1:65" s="14" customFormat="1" ht="11.25">
      <c r="B498" s="211"/>
      <c r="C498" s="212"/>
      <c r="D498" s="202" t="s">
        <v>154</v>
      </c>
      <c r="E498" s="213" t="s">
        <v>1</v>
      </c>
      <c r="F498" s="214" t="s">
        <v>171</v>
      </c>
      <c r="G498" s="212"/>
      <c r="H498" s="215">
        <v>-1.5760000000000001</v>
      </c>
      <c r="I498" s="216"/>
      <c r="J498" s="212"/>
      <c r="K498" s="212"/>
      <c r="L498" s="217"/>
      <c r="M498" s="218"/>
      <c r="N498" s="219"/>
      <c r="O498" s="219"/>
      <c r="P498" s="219"/>
      <c r="Q498" s="219"/>
      <c r="R498" s="219"/>
      <c r="S498" s="219"/>
      <c r="T498" s="220"/>
      <c r="AT498" s="221" t="s">
        <v>154</v>
      </c>
      <c r="AU498" s="221" t="s">
        <v>88</v>
      </c>
      <c r="AV498" s="14" t="s">
        <v>88</v>
      </c>
      <c r="AW498" s="14" t="s">
        <v>33</v>
      </c>
      <c r="AX498" s="14" t="s">
        <v>78</v>
      </c>
      <c r="AY498" s="221" t="s">
        <v>144</v>
      </c>
    </row>
    <row r="499" spans="1:65" s="15" customFormat="1" ht="11.25">
      <c r="B499" s="222"/>
      <c r="C499" s="223"/>
      <c r="D499" s="202" t="s">
        <v>154</v>
      </c>
      <c r="E499" s="224" t="s">
        <v>1</v>
      </c>
      <c r="F499" s="225" t="s">
        <v>157</v>
      </c>
      <c r="G499" s="223"/>
      <c r="H499" s="226">
        <v>15.213999999999999</v>
      </c>
      <c r="I499" s="227"/>
      <c r="J499" s="223"/>
      <c r="K499" s="223"/>
      <c r="L499" s="228"/>
      <c r="M499" s="229"/>
      <c r="N499" s="230"/>
      <c r="O499" s="230"/>
      <c r="P499" s="230"/>
      <c r="Q499" s="230"/>
      <c r="R499" s="230"/>
      <c r="S499" s="230"/>
      <c r="T499" s="231"/>
      <c r="AT499" s="232" t="s">
        <v>154</v>
      </c>
      <c r="AU499" s="232" t="s">
        <v>88</v>
      </c>
      <c r="AV499" s="15" t="s">
        <v>152</v>
      </c>
      <c r="AW499" s="15" t="s">
        <v>33</v>
      </c>
      <c r="AX499" s="15" t="s">
        <v>86</v>
      </c>
      <c r="AY499" s="232" t="s">
        <v>144</v>
      </c>
    </row>
    <row r="500" spans="1:65" s="2" customFormat="1" ht="37.9" customHeight="1">
      <c r="A500" s="35"/>
      <c r="B500" s="36"/>
      <c r="C500" s="187" t="s">
        <v>577</v>
      </c>
      <c r="D500" s="187" t="s">
        <v>147</v>
      </c>
      <c r="E500" s="188" t="s">
        <v>578</v>
      </c>
      <c r="F500" s="189" t="s">
        <v>579</v>
      </c>
      <c r="G500" s="190" t="s">
        <v>166</v>
      </c>
      <c r="H500" s="191">
        <v>15.214</v>
      </c>
      <c r="I500" s="192"/>
      <c r="J500" s="193">
        <f>ROUND(I500*H500,2)</f>
        <v>0</v>
      </c>
      <c r="K500" s="189" t="s">
        <v>151</v>
      </c>
      <c r="L500" s="40"/>
      <c r="M500" s="194" t="s">
        <v>1</v>
      </c>
      <c r="N500" s="195" t="s">
        <v>43</v>
      </c>
      <c r="O500" s="72"/>
      <c r="P500" s="196">
        <f>O500*H500</f>
        <v>0</v>
      </c>
      <c r="Q500" s="196">
        <v>0</v>
      </c>
      <c r="R500" s="196">
        <f>Q500*H500</f>
        <v>0</v>
      </c>
      <c r="S500" s="196">
        <v>0</v>
      </c>
      <c r="T500" s="197">
        <f>S500*H500</f>
        <v>0</v>
      </c>
      <c r="U500" s="35"/>
      <c r="V500" s="35"/>
      <c r="W500" s="35"/>
      <c r="X500" s="35"/>
      <c r="Y500" s="35"/>
      <c r="Z500" s="35"/>
      <c r="AA500" s="35"/>
      <c r="AB500" s="35"/>
      <c r="AC500" s="35"/>
      <c r="AD500" s="35"/>
      <c r="AE500" s="35"/>
      <c r="AR500" s="198" t="s">
        <v>244</v>
      </c>
      <c r="AT500" s="198" t="s">
        <v>147</v>
      </c>
      <c r="AU500" s="198" t="s">
        <v>88</v>
      </c>
      <c r="AY500" s="18" t="s">
        <v>144</v>
      </c>
      <c r="BE500" s="199">
        <f>IF(N500="základní",J500,0)</f>
        <v>0</v>
      </c>
      <c r="BF500" s="199">
        <f>IF(N500="snížená",J500,0)</f>
        <v>0</v>
      </c>
      <c r="BG500" s="199">
        <f>IF(N500="zákl. přenesená",J500,0)</f>
        <v>0</v>
      </c>
      <c r="BH500" s="199">
        <f>IF(N500="sníž. přenesená",J500,0)</f>
        <v>0</v>
      </c>
      <c r="BI500" s="199">
        <f>IF(N500="nulová",J500,0)</f>
        <v>0</v>
      </c>
      <c r="BJ500" s="18" t="s">
        <v>86</v>
      </c>
      <c r="BK500" s="199">
        <f>ROUND(I500*H500,2)</f>
        <v>0</v>
      </c>
      <c r="BL500" s="18" t="s">
        <v>244</v>
      </c>
      <c r="BM500" s="198" t="s">
        <v>580</v>
      </c>
    </row>
    <row r="501" spans="1:65" s="13" customFormat="1" ht="11.25">
      <c r="B501" s="200"/>
      <c r="C501" s="201"/>
      <c r="D501" s="202" t="s">
        <v>154</v>
      </c>
      <c r="E501" s="203" t="s">
        <v>1</v>
      </c>
      <c r="F501" s="204" t="s">
        <v>562</v>
      </c>
      <c r="G501" s="201"/>
      <c r="H501" s="203" t="s">
        <v>1</v>
      </c>
      <c r="I501" s="205"/>
      <c r="J501" s="201"/>
      <c r="K501" s="201"/>
      <c r="L501" s="206"/>
      <c r="M501" s="207"/>
      <c r="N501" s="208"/>
      <c r="O501" s="208"/>
      <c r="P501" s="208"/>
      <c r="Q501" s="208"/>
      <c r="R501" s="208"/>
      <c r="S501" s="208"/>
      <c r="T501" s="209"/>
      <c r="AT501" s="210" t="s">
        <v>154</v>
      </c>
      <c r="AU501" s="210" t="s">
        <v>88</v>
      </c>
      <c r="AV501" s="13" t="s">
        <v>86</v>
      </c>
      <c r="AW501" s="13" t="s">
        <v>33</v>
      </c>
      <c r="AX501" s="13" t="s">
        <v>78</v>
      </c>
      <c r="AY501" s="210" t="s">
        <v>144</v>
      </c>
    </row>
    <row r="502" spans="1:65" s="14" customFormat="1" ht="11.25">
      <c r="B502" s="211"/>
      <c r="C502" s="212"/>
      <c r="D502" s="202" t="s">
        <v>154</v>
      </c>
      <c r="E502" s="213" t="s">
        <v>1</v>
      </c>
      <c r="F502" s="214" t="s">
        <v>563</v>
      </c>
      <c r="G502" s="212"/>
      <c r="H502" s="215">
        <v>1.88</v>
      </c>
      <c r="I502" s="216"/>
      <c r="J502" s="212"/>
      <c r="K502" s="212"/>
      <c r="L502" s="217"/>
      <c r="M502" s="218"/>
      <c r="N502" s="219"/>
      <c r="O502" s="219"/>
      <c r="P502" s="219"/>
      <c r="Q502" s="219"/>
      <c r="R502" s="219"/>
      <c r="S502" s="219"/>
      <c r="T502" s="220"/>
      <c r="AT502" s="221" t="s">
        <v>154</v>
      </c>
      <c r="AU502" s="221" t="s">
        <v>88</v>
      </c>
      <c r="AV502" s="14" t="s">
        <v>88</v>
      </c>
      <c r="AW502" s="14" t="s">
        <v>33</v>
      </c>
      <c r="AX502" s="14" t="s">
        <v>78</v>
      </c>
      <c r="AY502" s="221" t="s">
        <v>144</v>
      </c>
    </row>
    <row r="503" spans="1:65" s="13" customFormat="1" ht="11.25">
      <c r="B503" s="200"/>
      <c r="C503" s="201"/>
      <c r="D503" s="202" t="s">
        <v>154</v>
      </c>
      <c r="E503" s="203" t="s">
        <v>1</v>
      </c>
      <c r="F503" s="204" t="s">
        <v>210</v>
      </c>
      <c r="G503" s="201"/>
      <c r="H503" s="203" t="s">
        <v>1</v>
      </c>
      <c r="I503" s="205"/>
      <c r="J503" s="201"/>
      <c r="K503" s="201"/>
      <c r="L503" s="206"/>
      <c r="M503" s="207"/>
      <c r="N503" s="208"/>
      <c r="O503" s="208"/>
      <c r="P503" s="208"/>
      <c r="Q503" s="208"/>
      <c r="R503" s="208"/>
      <c r="S503" s="208"/>
      <c r="T503" s="209"/>
      <c r="AT503" s="210" t="s">
        <v>154</v>
      </c>
      <c r="AU503" s="210" t="s">
        <v>88</v>
      </c>
      <c r="AV503" s="13" t="s">
        <v>86</v>
      </c>
      <c r="AW503" s="13" t="s">
        <v>33</v>
      </c>
      <c r="AX503" s="13" t="s">
        <v>78</v>
      </c>
      <c r="AY503" s="210" t="s">
        <v>144</v>
      </c>
    </row>
    <row r="504" spans="1:65" s="14" customFormat="1" ht="11.25">
      <c r="B504" s="211"/>
      <c r="C504" s="212"/>
      <c r="D504" s="202" t="s">
        <v>154</v>
      </c>
      <c r="E504" s="213" t="s">
        <v>1</v>
      </c>
      <c r="F504" s="214" t="s">
        <v>564</v>
      </c>
      <c r="G504" s="212"/>
      <c r="H504" s="215">
        <v>14.91</v>
      </c>
      <c r="I504" s="216"/>
      <c r="J504" s="212"/>
      <c r="K504" s="212"/>
      <c r="L504" s="217"/>
      <c r="M504" s="218"/>
      <c r="N504" s="219"/>
      <c r="O504" s="219"/>
      <c r="P504" s="219"/>
      <c r="Q504" s="219"/>
      <c r="R504" s="219"/>
      <c r="S504" s="219"/>
      <c r="T504" s="220"/>
      <c r="AT504" s="221" t="s">
        <v>154</v>
      </c>
      <c r="AU504" s="221" t="s">
        <v>88</v>
      </c>
      <c r="AV504" s="14" t="s">
        <v>88</v>
      </c>
      <c r="AW504" s="14" t="s">
        <v>33</v>
      </c>
      <c r="AX504" s="14" t="s">
        <v>78</v>
      </c>
      <c r="AY504" s="221" t="s">
        <v>144</v>
      </c>
    </row>
    <row r="505" spans="1:65" s="14" customFormat="1" ht="11.25">
      <c r="B505" s="211"/>
      <c r="C505" s="212"/>
      <c r="D505" s="202" t="s">
        <v>154</v>
      </c>
      <c r="E505" s="213" t="s">
        <v>1</v>
      </c>
      <c r="F505" s="214" t="s">
        <v>171</v>
      </c>
      <c r="G505" s="212"/>
      <c r="H505" s="215">
        <v>-1.5760000000000001</v>
      </c>
      <c r="I505" s="216"/>
      <c r="J505" s="212"/>
      <c r="K505" s="212"/>
      <c r="L505" s="217"/>
      <c r="M505" s="218"/>
      <c r="N505" s="219"/>
      <c r="O505" s="219"/>
      <c r="P505" s="219"/>
      <c r="Q505" s="219"/>
      <c r="R505" s="219"/>
      <c r="S505" s="219"/>
      <c r="T505" s="220"/>
      <c r="AT505" s="221" t="s">
        <v>154</v>
      </c>
      <c r="AU505" s="221" t="s">
        <v>88</v>
      </c>
      <c r="AV505" s="14" t="s">
        <v>88</v>
      </c>
      <c r="AW505" s="14" t="s">
        <v>33</v>
      </c>
      <c r="AX505" s="14" t="s">
        <v>78</v>
      </c>
      <c r="AY505" s="221" t="s">
        <v>144</v>
      </c>
    </row>
    <row r="506" spans="1:65" s="15" customFormat="1" ht="11.25">
      <c r="B506" s="222"/>
      <c r="C506" s="223"/>
      <c r="D506" s="202" t="s">
        <v>154</v>
      </c>
      <c r="E506" s="224" t="s">
        <v>1</v>
      </c>
      <c r="F506" s="225" t="s">
        <v>157</v>
      </c>
      <c r="G506" s="223"/>
      <c r="H506" s="226">
        <v>15.213999999999999</v>
      </c>
      <c r="I506" s="227"/>
      <c r="J506" s="223"/>
      <c r="K506" s="223"/>
      <c r="L506" s="228"/>
      <c r="M506" s="229"/>
      <c r="N506" s="230"/>
      <c r="O506" s="230"/>
      <c r="P506" s="230"/>
      <c r="Q506" s="230"/>
      <c r="R506" s="230"/>
      <c r="S506" s="230"/>
      <c r="T506" s="231"/>
      <c r="AT506" s="232" t="s">
        <v>154</v>
      </c>
      <c r="AU506" s="232" t="s">
        <v>88</v>
      </c>
      <c r="AV506" s="15" t="s">
        <v>152</v>
      </c>
      <c r="AW506" s="15" t="s">
        <v>33</v>
      </c>
      <c r="AX506" s="15" t="s">
        <v>86</v>
      </c>
      <c r="AY506" s="232" t="s">
        <v>144</v>
      </c>
    </row>
    <row r="507" spans="1:65" s="2" customFormat="1" ht="16.5" customHeight="1">
      <c r="A507" s="35"/>
      <c r="B507" s="36"/>
      <c r="C507" s="233" t="s">
        <v>581</v>
      </c>
      <c r="D507" s="233" t="s">
        <v>158</v>
      </c>
      <c r="E507" s="234" t="s">
        <v>582</v>
      </c>
      <c r="F507" s="235" t="s">
        <v>583</v>
      </c>
      <c r="G507" s="236" t="s">
        <v>166</v>
      </c>
      <c r="H507" s="237">
        <v>16.891999999999999</v>
      </c>
      <c r="I507" s="238"/>
      <c r="J507" s="239">
        <f>ROUND(I507*H507,2)</f>
        <v>0</v>
      </c>
      <c r="K507" s="235" t="s">
        <v>151</v>
      </c>
      <c r="L507" s="240"/>
      <c r="M507" s="241" t="s">
        <v>1</v>
      </c>
      <c r="N507" s="242" t="s">
        <v>43</v>
      </c>
      <c r="O507" s="72"/>
      <c r="P507" s="196">
        <f>O507*H507</f>
        <v>0</v>
      </c>
      <c r="Q507" s="196">
        <v>0</v>
      </c>
      <c r="R507" s="196">
        <f>Q507*H507</f>
        <v>0</v>
      </c>
      <c r="S507" s="196">
        <v>0</v>
      </c>
      <c r="T507" s="197">
        <f>S507*H507</f>
        <v>0</v>
      </c>
      <c r="U507" s="35"/>
      <c r="V507" s="35"/>
      <c r="W507" s="35"/>
      <c r="X507" s="35"/>
      <c r="Y507" s="35"/>
      <c r="Z507" s="35"/>
      <c r="AA507" s="35"/>
      <c r="AB507" s="35"/>
      <c r="AC507" s="35"/>
      <c r="AD507" s="35"/>
      <c r="AE507" s="35"/>
      <c r="AR507" s="198" t="s">
        <v>330</v>
      </c>
      <c r="AT507" s="198" t="s">
        <v>158</v>
      </c>
      <c r="AU507" s="198" t="s">
        <v>88</v>
      </c>
      <c r="AY507" s="18" t="s">
        <v>144</v>
      </c>
      <c r="BE507" s="199">
        <f>IF(N507="základní",J507,0)</f>
        <v>0</v>
      </c>
      <c r="BF507" s="199">
        <f>IF(N507="snížená",J507,0)</f>
        <v>0</v>
      </c>
      <c r="BG507" s="199">
        <f>IF(N507="zákl. přenesená",J507,0)</f>
        <v>0</v>
      </c>
      <c r="BH507" s="199">
        <f>IF(N507="sníž. přenesená",J507,0)</f>
        <v>0</v>
      </c>
      <c r="BI507" s="199">
        <f>IF(N507="nulová",J507,0)</f>
        <v>0</v>
      </c>
      <c r="BJ507" s="18" t="s">
        <v>86</v>
      </c>
      <c r="BK507" s="199">
        <f>ROUND(I507*H507,2)</f>
        <v>0</v>
      </c>
      <c r="BL507" s="18" t="s">
        <v>244</v>
      </c>
      <c r="BM507" s="198" t="s">
        <v>584</v>
      </c>
    </row>
    <row r="508" spans="1:65" s="13" customFormat="1" ht="11.25">
      <c r="B508" s="200"/>
      <c r="C508" s="201"/>
      <c r="D508" s="202" t="s">
        <v>154</v>
      </c>
      <c r="E508" s="203" t="s">
        <v>1</v>
      </c>
      <c r="F508" s="204" t="s">
        <v>562</v>
      </c>
      <c r="G508" s="201"/>
      <c r="H508" s="203" t="s">
        <v>1</v>
      </c>
      <c r="I508" s="205"/>
      <c r="J508" s="201"/>
      <c r="K508" s="201"/>
      <c r="L508" s="206"/>
      <c r="M508" s="207"/>
      <c r="N508" s="208"/>
      <c r="O508" s="208"/>
      <c r="P508" s="208"/>
      <c r="Q508" s="208"/>
      <c r="R508" s="208"/>
      <c r="S508" s="208"/>
      <c r="T508" s="209"/>
      <c r="AT508" s="210" t="s">
        <v>154</v>
      </c>
      <c r="AU508" s="210" t="s">
        <v>88</v>
      </c>
      <c r="AV508" s="13" t="s">
        <v>86</v>
      </c>
      <c r="AW508" s="13" t="s">
        <v>33</v>
      </c>
      <c r="AX508" s="13" t="s">
        <v>78</v>
      </c>
      <c r="AY508" s="210" t="s">
        <v>144</v>
      </c>
    </row>
    <row r="509" spans="1:65" s="14" customFormat="1" ht="11.25">
      <c r="B509" s="211"/>
      <c r="C509" s="212"/>
      <c r="D509" s="202" t="s">
        <v>154</v>
      </c>
      <c r="E509" s="213" t="s">
        <v>1</v>
      </c>
      <c r="F509" s="214" t="s">
        <v>585</v>
      </c>
      <c r="G509" s="212"/>
      <c r="H509" s="215">
        <v>2.0670000000000002</v>
      </c>
      <c r="I509" s="216"/>
      <c r="J509" s="212"/>
      <c r="K509" s="212"/>
      <c r="L509" s="217"/>
      <c r="M509" s="218"/>
      <c r="N509" s="219"/>
      <c r="O509" s="219"/>
      <c r="P509" s="219"/>
      <c r="Q509" s="219"/>
      <c r="R509" s="219"/>
      <c r="S509" s="219"/>
      <c r="T509" s="220"/>
      <c r="AT509" s="221" t="s">
        <v>154</v>
      </c>
      <c r="AU509" s="221" t="s">
        <v>88</v>
      </c>
      <c r="AV509" s="14" t="s">
        <v>88</v>
      </c>
      <c r="AW509" s="14" t="s">
        <v>33</v>
      </c>
      <c r="AX509" s="14" t="s">
        <v>78</v>
      </c>
      <c r="AY509" s="221" t="s">
        <v>144</v>
      </c>
    </row>
    <row r="510" spans="1:65" s="13" customFormat="1" ht="11.25">
      <c r="B510" s="200"/>
      <c r="C510" s="201"/>
      <c r="D510" s="202" t="s">
        <v>154</v>
      </c>
      <c r="E510" s="203" t="s">
        <v>1</v>
      </c>
      <c r="F510" s="204" t="s">
        <v>210</v>
      </c>
      <c r="G510" s="201"/>
      <c r="H510" s="203" t="s">
        <v>1</v>
      </c>
      <c r="I510" s="205"/>
      <c r="J510" s="201"/>
      <c r="K510" s="201"/>
      <c r="L510" s="206"/>
      <c r="M510" s="207"/>
      <c r="N510" s="208"/>
      <c r="O510" s="208"/>
      <c r="P510" s="208"/>
      <c r="Q510" s="208"/>
      <c r="R510" s="208"/>
      <c r="S510" s="208"/>
      <c r="T510" s="209"/>
      <c r="AT510" s="210" t="s">
        <v>154</v>
      </c>
      <c r="AU510" s="210" t="s">
        <v>88</v>
      </c>
      <c r="AV510" s="13" t="s">
        <v>86</v>
      </c>
      <c r="AW510" s="13" t="s">
        <v>33</v>
      </c>
      <c r="AX510" s="13" t="s">
        <v>78</v>
      </c>
      <c r="AY510" s="210" t="s">
        <v>144</v>
      </c>
    </row>
    <row r="511" spans="1:65" s="14" customFormat="1" ht="11.25">
      <c r="B511" s="211"/>
      <c r="C511" s="212"/>
      <c r="D511" s="202" t="s">
        <v>154</v>
      </c>
      <c r="E511" s="213" t="s">
        <v>1</v>
      </c>
      <c r="F511" s="214" t="s">
        <v>586</v>
      </c>
      <c r="G511" s="212"/>
      <c r="H511" s="215">
        <v>16.401</v>
      </c>
      <c r="I511" s="216"/>
      <c r="J511" s="212"/>
      <c r="K511" s="212"/>
      <c r="L511" s="217"/>
      <c r="M511" s="218"/>
      <c r="N511" s="219"/>
      <c r="O511" s="219"/>
      <c r="P511" s="219"/>
      <c r="Q511" s="219"/>
      <c r="R511" s="219"/>
      <c r="S511" s="219"/>
      <c r="T511" s="220"/>
      <c r="AT511" s="221" t="s">
        <v>154</v>
      </c>
      <c r="AU511" s="221" t="s">
        <v>88</v>
      </c>
      <c r="AV511" s="14" t="s">
        <v>88</v>
      </c>
      <c r="AW511" s="14" t="s">
        <v>33</v>
      </c>
      <c r="AX511" s="14" t="s">
        <v>78</v>
      </c>
      <c r="AY511" s="221" t="s">
        <v>144</v>
      </c>
    </row>
    <row r="512" spans="1:65" s="14" customFormat="1" ht="11.25">
      <c r="B512" s="211"/>
      <c r="C512" s="212"/>
      <c r="D512" s="202" t="s">
        <v>154</v>
      </c>
      <c r="E512" s="213" t="s">
        <v>1</v>
      </c>
      <c r="F512" s="214" t="s">
        <v>171</v>
      </c>
      <c r="G512" s="212"/>
      <c r="H512" s="215">
        <v>-1.5760000000000001</v>
      </c>
      <c r="I512" s="216"/>
      <c r="J512" s="212"/>
      <c r="K512" s="212"/>
      <c r="L512" s="217"/>
      <c r="M512" s="218"/>
      <c r="N512" s="219"/>
      <c r="O512" s="219"/>
      <c r="P512" s="219"/>
      <c r="Q512" s="219"/>
      <c r="R512" s="219"/>
      <c r="S512" s="219"/>
      <c r="T512" s="220"/>
      <c r="AT512" s="221" t="s">
        <v>154</v>
      </c>
      <c r="AU512" s="221" t="s">
        <v>88</v>
      </c>
      <c r="AV512" s="14" t="s">
        <v>88</v>
      </c>
      <c r="AW512" s="14" t="s">
        <v>33</v>
      </c>
      <c r="AX512" s="14" t="s">
        <v>78</v>
      </c>
      <c r="AY512" s="221" t="s">
        <v>144</v>
      </c>
    </row>
    <row r="513" spans="1:65" s="15" customFormat="1" ht="11.25">
      <c r="B513" s="222"/>
      <c r="C513" s="223"/>
      <c r="D513" s="202" t="s">
        <v>154</v>
      </c>
      <c r="E513" s="224" t="s">
        <v>1</v>
      </c>
      <c r="F513" s="225" t="s">
        <v>157</v>
      </c>
      <c r="G513" s="223"/>
      <c r="H513" s="226">
        <v>16.891999999999999</v>
      </c>
      <c r="I513" s="227"/>
      <c r="J513" s="223"/>
      <c r="K513" s="223"/>
      <c r="L513" s="228"/>
      <c r="M513" s="229"/>
      <c r="N513" s="230"/>
      <c r="O513" s="230"/>
      <c r="P513" s="230"/>
      <c r="Q513" s="230"/>
      <c r="R513" s="230"/>
      <c r="S513" s="230"/>
      <c r="T513" s="231"/>
      <c r="AT513" s="232" t="s">
        <v>154</v>
      </c>
      <c r="AU513" s="232" t="s">
        <v>88</v>
      </c>
      <c r="AV513" s="15" t="s">
        <v>152</v>
      </c>
      <c r="AW513" s="15" t="s">
        <v>33</v>
      </c>
      <c r="AX513" s="15" t="s">
        <v>86</v>
      </c>
      <c r="AY513" s="232" t="s">
        <v>144</v>
      </c>
    </row>
    <row r="514" spans="1:65" s="2" customFormat="1" ht="33" customHeight="1">
      <c r="A514" s="35"/>
      <c r="B514" s="36"/>
      <c r="C514" s="187" t="s">
        <v>587</v>
      </c>
      <c r="D514" s="187" t="s">
        <v>147</v>
      </c>
      <c r="E514" s="188" t="s">
        <v>588</v>
      </c>
      <c r="F514" s="189" t="s">
        <v>589</v>
      </c>
      <c r="G514" s="190" t="s">
        <v>166</v>
      </c>
      <c r="H514" s="191">
        <v>15.214</v>
      </c>
      <c r="I514" s="192"/>
      <c r="J514" s="193">
        <f>ROUND(I514*H514,2)</f>
        <v>0</v>
      </c>
      <c r="K514" s="189" t="s">
        <v>151</v>
      </c>
      <c r="L514" s="40"/>
      <c r="M514" s="194" t="s">
        <v>1</v>
      </c>
      <c r="N514" s="195" t="s">
        <v>43</v>
      </c>
      <c r="O514" s="72"/>
      <c r="P514" s="196">
        <f>O514*H514</f>
        <v>0</v>
      </c>
      <c r="Q514" s="196">
        <v>0</v>
      </c>
      <c r="R514" s="196">
        <f>Q514*H514</f>
        <v>0</v>
      </c>
      <c r="S514" s="196">
        <v>0</v>
      </c>
      <c r="T514" s="197">
        <f>S514*H514</f>
        <v>0</v>
      </c>
      <c r="U514" s="35"/>
      <c r="V514" s="35"/>
      <c r="W514" s="35"/>
      <c r="X514" s="35"/>
      <c r="Y514" s="35"/>
      <c r="Z514" s="35"/>
      <c r="AA514" s="35"/>
      <c r="AB514" s="35"/>
      <c r="AC514" s="35"/>
      <c r="AD514" s="35"/>
      <c r="AE514" s="35"/>
      <c r="AR514" s="198" t="s">
        <v>244</v>
      </c>
      <c r="AT514" s="198" t="s">
        <v>147</v>
      </c>
      <c r="AU514" s="198" t="s">
        <v>88</v>
      </c>
      <c r="AY514" s="18" t="s">
        <v>144</v>
      </c>
      <c r="BE514" s="199">
        <f>IF(N514="základní",J514,0)</f>
        <v>0</v>
      </c>
      <c r="BF514" s="199">
        <f>IF(N514="snížená",J514,0)</f>
        <v>0</v>
      </c>
      <c r="BG514" s="199">
        <f>IF(N514="zákl. přenesená",J514,0)</f>
        <v>0</v>
      </c>
      <c r="BH514" s="199">
        <f>IF(N514="sníž. přenesená",J514,0)</f>
        <v>0</v>
      </c>
      <c r="BI514" s="199">
        <f>IF(N514="nulová",J514,0)</f>
        <v>0</v>
      </c>
      <c r="BJ514" s="18" t="s">
        <v>86</v>
      </c>
      <c r="BK514" s="199">
        <f>ROUND(I514*H514,2)</f>
        <v>0</v>
      </c>
      <c r="BL514" s="18" t="s">
        <v>244</v>
      </c>
      <c r="BM514" s="198" t="s">
        <v>590</v>
      </c>
    </row>
    <row r="515" spans="1:65" s="13" customFormat="1" ht="11.25">
      <c r="B515" s="200"/>
      <c r="C515" s="201"/>
      <c r="D515" s="202" t="s">
        <v>154</v>
      </c>
      <c r="E515" s="203" t="s">
        <v>1</v>
      </c>
      <c r="F515" s="204" t="s">
        <v>562</v>
      </c>
      <c r="G515" s="201"/>
      <c r="H515" s="203" t="s">
        <v>1</v>
      </c>
      <c r="I515" s="205"/>
      <c r="J515" s="201"/>
      <c r="K515" s="201"/>
      <c r="L515" s="206"/>
      <c r="M515" s="207"/>
      <c r="N515" s="208"/>
      <c r="O515" s="208"/>
      <c r="P515" s="208"/>
      <c r="Q515" s="208"/>
      <c r="R515" s="208"/>
      <c r="S515" s="208"/>
      <c r="T515" s="209"/>
      <c r="AT515" s="210" t="s">
        <v>154</v>
      </c>
      <c r="AU515" s="210" t="s">
        <v>88</v>
      </c>
      <c r="AV515" s="13" t="s">
        <v>86</v>
      </c>
      <c r="AW515" s="13" t="s">
        <v>33</v>
      </c>
      <c r="AX515" s="13" t="s">
        <v>78</v>
      </c>
      <c r="AY515" s="210" t="s">
        <v>144</v>
      </c>
    </row>
    <row r="516" spans="1:65" s="14" customFormat="1" ht="11.25">
      <c r="B516" s="211"/>
      <c r="C516" s="212"/>
      <c r="D516" s="202" t="s">
        <v>154</v>
      </c>
      <c r="E516" s="213" t="s">
        <v>1</v>
      </c>
      <c r="F516" s="214" t="s">
        <v>563</v>
      </c>
      <c r="G516" s="212"/>
      <c r="H516" s="215">
        <v>1.88</v>
      </c>
      <c r="I516" s="216"/>
      <c r="J516" s="212"/>
      <c r="K516" s="212"/>
      <c r="L516" s="217"/>
      <c r="M516" s="218"/>
      <c r="N516" s="219"/>
      <c r="O516" s="219"/>
      <c r="P516" s="219"/>
      <c r="Q516" s="219"/>
      <c r="R516" s="219"/>
      <c r="S516" s="219"/>
      <c r="T516" s="220"/>
      <c r="AT516" s="221" t="s">
        <v>154</v>
      </c>
      <c r="AU516" s="221" t="s">
        <v>88</v>
      </c>
      <c r="AV516" s="14" t="s">
        <v>88</v>
      </c>
      <c r="AW516" s="14" t="s">
        <v>33</v>
      </c>
      <c r="AX516" s="14" t="s">
        <v>78</v>
      </c>
      <c r="AY516" s="221" t="s">
        <v>144</v>
      </c>
    </row>
    <row r="517" spans="1:65" s="13" customFormat="1" ht="11.25">
      <c r="B517" s="200"/>
      <c r="C517" s="201"/>
      <c r="D517" s="202" t="s">
        <v>154</v>
      </c>
      <c r="E517" s="203" t="s">
        <v>1</v>
      </c>
      <c r="F517" s="204" t="s">
        <v>210</v>
      </c>
      <c r="G517" s="201"/>
      <c r="H517" s="203" t="s">
        <v>1</v>
      </c>
      <c r="I517" s="205"/>
      <c r="J517" s="201"/>
      <c r="K517" s="201"/>
      <c r="L517" s="206"/>
      <c r="M517" s="207"/>
      <c r="N517" s="208"/>
      <c r="O517" s="208"/>
      <c r="P517" s="208"/>
      <c r="Q517" s="208"/>
      <c r="R517" s="208"/>
      <c r="S517" s="208"/>
      <c r="T517" s="209"/>
      <c r="AT517" s="210" t="s">
        <v>154</v>
      </c>
      <c r="AU517" s="210" t="s">
        <v>88</v>
      </c>
      <c r="AV517" s="13" t="s">
        <v>86</v>
      </c>
      <c r="AW517" s="13" t="s">
        <v>33</v>
      </c>
      <c r="AX517" s="13" t="s">
        <v>78</v>
      </c>
      <c r="AY517" s="210" t="s">
        <v>144</v>
      </c>
    </row>
    <row r="518" spans="1:65" s="14" customFormat="1" ht="11.25">
      <c r="B518" s="211"/>
      <c r="C518" s="212"/>
      <c r="D518" s="202" t="s">
        <v>154</v>
      </c>
      <c r="E518" s="213" t="s">
        <v>1</v>
      </c>
      <c r="F518" s="214" t="s">
        <v>564</v>
      </c>
      <c r="G518" s="212"/>
      <c r="H518" s="215">
        <v>14.91</v>
      </c>
      <c r="I518" s="216"/>
      <c r="J518" s="212"/>
      <c r="K518" s="212"/>
      <c r="L518" s="217"/>
      <c r="M518" s="218"/>
      <c r="N518" s="219"/>
      <c r="O518" s="219"/>
      <c r="P518" s="219"/>
      <c r="Q518" s="219"/>
      <c r="R518" s="219"/>
      <c r="S518" s="219"/>
      <c r="T518" s="220"/>
      <c r="AT518" s="221" t="s">
        <v>154</v>
      </c>
      <c r="AU518" s="221" t="s">
        <v>88</v>
      </c>
      <c r="AV518" s="14" t="s">
        <v>88</v>
      </c>
      <c r="AW518" s="14" t="s">
        <v>33</v>
      </c>
      <c r="AX518" s="14" t="s">
        <v>78</v>
      </c>
      <c r="AY518" s="221" t="s">
        <v>144</v>
      </c>
    </row>
    <row r="519" spans="1:65" s="14" customFormat="1" ht="11.25">
      <c r="B519" s="211"/>
      <c r="C519" s="212"/>
      <c r="D519" s="202" t="s">
        <v>154</v>
      </c>
      <c r="E519" s="213" t="s">
        <v>1</v>
      </c>
      <c r="F519" s="214" t="s">
        <v>171</v>
      </c>
      <c r="G519" s="212"/>
      <c r="H519" s="215">
        <v>-1.5760000000000001</v>
      </c>
      <c r="I519" s="216"/>
      <c r="J519" s="212"/>
      <c r="K519" s="212"/>
      <c r="L519" s="217"/>
      <c r="M519" s="218"/>
      <c r="N519" s="219"/>
      <c r="O519" s="219"/>
      <c r="P519" s="219"/>
      <c r="Q519" s="219"/>
      <c r="R519" s="219"/>
      <c r="S519" s="219"/>
      <c r="T519" s="220"/>
      <c r="AT519" s="221" t="s">
        <v>154</v>
      </c>
      <c r="AU519" s="221" t="s">
        <v>88</v>
      </c>
      <c r="AV519" s="14" t="s">
        <v>88</v>
      </c>
      <c r="AW519" s="14" t="s">
        <v>33</v>
      </c>
      <c r="AX519" s="14" t="s">
        <v>78</v>
      </c>
      <c r="AY519" s="221" t="s">
        <v>144</v>
      </c>
    </row>
    <row r="520" spans="1:65" s="15" customFormat="1" ht="11.25">
      <c r="B520" s="222"/>
      <c r="C520" s="223"/>
      <c r="D520" s="202" t="s">
        <v>154</v>
      </c>
      <c r="E520" s="224" t="s">
        <v>1</v>
      </c>
      <c r="F520" s="225" t="s">
        <v>157</v>
      </c>
      <c r="G520" s="223"/>
      <c r="H520" s="226">
        <v>15.213999999999999</v>
      </c>
      <c r="I520" s="227"/>
      <c r="J520" s="223"/>
      <c r="K520" s="223"/>
      <c r="L520" s="228"/>
      <c r="M520" s="229"/>
      <c r="N520" s="230"/>
      <c r="O520" s="230"/>
      <c r="P520" s="230"/>
      <c r="Q520" s="230"/>
      <c r="R520" s="230"/>
      <c r="S520" s="230"/>
      <c r="T520" s="231"/>
      <c r="AT520" s="232" t="s">
        <v>154</v>
      </c>
      <c r="AU520" s="232" t="s">
        <v>88</v>
      </c>
      <c r="AV520" s="15" t="s">
        <v>152</v>
      </c>
      <c r="AW520" s="15" t="s">
        <v>33</v>
      </c>
      <c r="AX520" s="15" t="s">
        <v>86</v>
      </c>
      <c r="AY520" s="232" t="s">
        <v>144</v>
      </c>
    </row>
    <row r="521" spans="1:65" s="2" customFormat="1" ht="24.2" customHeight="1">
      <c r="A521" s="35"/>
      <c r="B521" s="36"/>
      <c r="C521" s="187" t="s">
        <v>591</v>
      </c>
      <c r="D521" s="187" t="s">
        <v>147</v>
      </c>
      <c r="E521" s="188" t="s">
        <v>592</v>
      </c>
      <c r="F521" s="189" t="s">
        <v>593</v>
      </c>
      <c r="G521" s="190" t="s">
        <v>166</v>
      </c>
      <c r="H521" s="191">
        <v>15.214</v>
      </c>
      <c r="I521" s="192"/>
      <c r="J521" s="193">
        <f>ROUND(I521*H521,2)</f>
        <v>0</v>
      </c>
      <c r="K521" s="189" t="s">
        <v>151</v>
      </c>
      <c r="L521" s="40"/>
      <c r="M521" s="194" t="s">
        <v>1</v>
      </c>
      <c r="N521" s="195" t="s">
        <v>43</v>
      </c>
      <c r="O521" s="72"/>
      <c r="P521" s="196">
        <f>O521*H521</f>
        <v>0</v>
      </c>
      <c r="Q521" s="196">
        <v>0</v>
      </c>
      <c r="R521" s="196">
        <f>Q521*H521</f>
        <v>0</v>
      </c>
      <c r="S521" s="196">
        <v>0</v>
      </c>
      <c r="T521" s="197">
        <f>S521*H521</f>
        <v>0</v>
      </c>
      <c r="U521" s="35"/>
      <c r="V521" s="35"/>
      <c r="W521" s="35"/>
      <c r="X521" s="35"/>
      <c r="Y521" s="35"/>
      <c r="Z521" s="35"/>
      <c r="AA521" s="35"/>
      <c r="AB521" s="35"/>
      <c r="AC521" s="35"/>
      <c r="AD521" s="35"/>
      <c r="AE521" s="35"/>
      <c r="AR521" s="198" t="s">
        <v>244</v>
      </c>
      <c r="AT521" s="198" t="s">
        <v>147</v>
      </c>
      <c r="AU521" s="198" t="s">
        <v>88</v>
      </c>
      <c r="AY521" s="18" t="s">
        <v>144</v>
      </c>
      <c r="BE521" s="199">
        <f>IF(N521="základní",J521,0)</f>
        <v>0</v>
      </c>
      <c r="BF521" s="199">
        <f>IF(N521="snížená",J521,0)</f>
        <v>0</v>
      </c>
      <c r="BG521" s="199">
        <f>IF(N521="zákl. přenesená",J521,0)</f>
        <v>0</v>
      </c>
      <c r="BH521" s="199">
        <f>IF(N521="sníž. přenesená",J521,0)</f>
        <v>0</v>
      </c>
      <c r="BI521" s="199">
        <f>IF(N521="nulová",J521,0)</f>
        <v>0</v>
      </c>
      <c r="BJ521" s="18" t="s">
        <v>86</v>
      </c>
      <c r="BK521" s="199">
        <f>ROUND(I521*H521,2)</f>
        <v>0</v>
      </c>
      <c r="BL521" s="18" t="s">
        <v>244</v>
      </c>
      <c r="BM521" s="198" t="s">
        <v>594</v>
      </c>
    </row>
    <row r="522" spans="1:65" s="13" customFormat="1" ht="11.25">
      <c r="B522" s="200"/>
      <c r="C522" s="201"/>
      <c r="D522" s="202" t="s">
        <v>154</v>
      </c>
      <c r="E522" s="203" t="s">
        <v>1</v>
      </c>
      <c r="F522" s="204" t="s">
        <v>562</v>
      </c>
      <c r="G522" s="201"/>
      <c r="H522" s="203" t="s">
        <v>1</v>
      </c>
      <c r="I522" s="205"/>
      <c r="J522" s="201"/>
      <c r="K522" s="201"/>
      <c r="L522" s="206"/>
      <c r="M522" s="207"/>
      <c r="N522" s="208"/>
      <c r="O522" s="208"/>
      <c r="P522" s="208"/>
      <c r="Q522" s="208"/>
      <c r="R522" s="208"/>
      <c r="S522" s="208"/>
      <c r="T522" s="209"/>
      <c r="AT522" s="210" t="s">
        <v>154</v>
      </c>
      <c r="AU522" s="210" t="s">
        <v>88</v>
      </c>
      <c r="AV522" s="13" t="s">
        <v>86</v>
      </c>
      <c r="AW522" s="13" t="s">
        <v>33</v>
      </c>
      <c r="AX522" s="13" t="s">
        <v>78</v>
      </c>
      <c r="AY522" s="210" t="s">
        <v>144</v>
      </c>
    </row>
    <row r="523" spans="1:65" s="14" customFormat="1" ht="11.25">
      <c r="B523" s="211"/>
      <c r="C523" s="212"/>
      <c r="D523" s="202" t="s">
        <v>154</v>
      </c>
      <c r="E523" s="213" t="s">
        <v>1</v>
      </c>
      <c r="F523" s="214" t="s">
        <v>563</v>
      </c>
      <c r="G523" s="212"/>
      <c r="H523" s="215">
        <v>1.88</v>
      </c>
      <c r="I523" s="216"/>
      <c r="J523" s="212"/>
      <c r="K523" s="212"/>
      <c r="L523" s="217"/>
      <c r="M523" s="218"/>
      <c r="N523" s="219"/>
      <c r="O523" s="219"/>
      <c r="P523" s="219"/>
      <c r="Q523" s="219"/>
      <c r="R523" s="219"/>
      <c r="S523" s="219"/>
      <c r="T523" s="220"/>
      <c r="AT523" s="221" t="s">
        <v>154</v>
      </c>
      <c r="AU523" s="221" t="s">
        <v>88</v>
      </c>
      <c r="AV523" s="14" t="s">
        <v>88</v>
      </c>
      <c r="AW523" s="14" t="s">
        <v>33</v>
      </c>
      <c r="AX523" s="14" t="s">
        <v>78</v>
      </c>
      <c r="AY523" s="221" t="s">
        <v>144</v>
      </c>
    </row>
    <row r="524" spans="1:65" s="13" customFormat="1" ht="11.25">
      <c r="B524" s="200"/>
      <c r="C524" s="201"/>
      <c r="D524" s="202" t="s">
        <v>154</v>
      </c>
      <c r="E524" s="203" t="s">
        <v>1</v>
      </c>
      <c r="F524" s="204" t="s">
        <v>210</v>
      </c>
      <c r="G524" s="201"/>
      <c r="H524" s="203" t="s">
        <v>1</v>
      </c>
      <c r="I524" s="205"/>
      <c r="J524" s="201"/>
      <c r="K524" s="201"/>
      <c r="L524" s="206"/>
      <c r="M524" s="207"/>
      <c r="N524" s="208"/>
      <c r="O524" s="208"/>
      <c r="P524" s="208"/>
      <c r="Q524" s="208"/>
      <c r="R524" s="208"/>
      <c r="S524" s="208"/>
      <c r="T524" s="209"/>
      <c r="AT524" s="210" t="s">
        <v>154</v>
      </c>
      <c r="AU524" s="210" t="s">
        <v>88</v>
      </c>
      <c r="AV524" s="13" t="s">
        <v>86</v>
      </c>
      <c r="AW524" s="13" t="s">
        <v>33</v>
      </c>
      <c r="AX524" s="13" t="s">
        <v>78</v>
      </c>
      <c r="AY524" s="210" t="s">
        <v>144</v>
      </c>
    </row>
    <row r="525" spans="1:65" s="14" customFormat="1" ht="11.25">
      <c r="B525" s="211"/>
      <c r="C525" s="212"/>
      <c r="D525" s="202" t="s">
        <v>154</v>
      </c>
      <c r="E525" s="213" t="s">
        <v>1</v>
      </c>
      <c r="F525" s="214" t="s">
        <v>564</v>
      </c>
      <c r="G525" s="212"/>
      <c r="H525" s="215">
        <v>14.91</v>
      </c>
      <c r="I525" s="216"/>
      <c r="J525" s="212"/>
      <c r="K525" s="212"/>
      <c r="L525" s="217"/>
      <c r="M525" s="218"/>
      <c r="N525" s="219"/>
      <c r="O525" s="219"/>
      <c r="P525" s="219"/>
      <c r="Q525" s="219"/>
      <c r="R525" s="219"/>
      <c r="S525" s="219"/>
      <c r="T525" s="220"/>
      <c r="AT525" s="221" t="s">
        <v>154</v>
      </c>
      <c r="AU525" s="221" t="s">
        <v>88</v>
      </c>
      <c r="AV525" s="14" t="s">
        <v>88</v>
      </c>
      <c r="AW525" s="14" t="s">
        <v>33</v>
      </c>
      <c r="AX525" s="14" t="s">
        <v>78</v>
      </c>
      <c r="AY525" s="221" t="s">
        <v>144</v>
      </c>
    </row>
    <row r="526" spans="1:65" s="14" customFormat="1" ht="11.25">
      <c r="B526" s="211"/>
      <c r="C526" s="212"/>
      <c r="D526" s="202" t="s">
        <v>154</v>
      </c>
      <c r="E526" s="213" t="s">
        <v>1</v>
      </c>
      <c r="F526" s="214" t="s">
        <v>171</v>
      </c>
      <c r="G526" s="212"/>
      <c r="H526" s="215">
        <v>-1.5760000000000001</v>
      </c>
      <c r="I526" s="216"/>
      <c r="J526" s="212"/>
      <c r="K526" s="212"/>
      <c r="L526" s="217"/>
      <c r="M526" s="218"/>
      <c r="N526" s="219"/>
      <c r="O526" s="219"/>
      <c r="P526" s="219"/>
      <c r="Q526" s="219"/>
      <c r="R526" s="219"/>
      <c r="S526" s="219"/>
      <c r="T526" s="220"/>
      <c r="AT526" s="221" t="s">
        <v>154</v>
      </c>
      <c r="AU526" s="221" t="s">
        <v>88</v>
      </c>
      <c r="AV526" s="14" t="s">
        <v>88</v>
      </c>
      <c r="AW526" s="14" t="s">
        <v>33</v>
      </c>
      <c r="AX526" s="14" t="s">
        <v>78</v>
      </c>
      <c r="AY526" s="221" t="s">
        <v>144</v>
      </c>
    </row>
    <row r="527" spans="1:65" s="15" customFormat="1" ht="11.25">
      <c r="B527" s="222"/>
      <c r="C527" s="223"/>
      <c r="D527" s="202" t="s">
        <v>154</v>
      </c>
      <c r="E527" s="224" t="s">
        <v>1</v>
      </c>
      <c r="F527" s="225" t="s">
        <v>157</v>
      </c>
      <c r="G527" s="223"/>
      <c r="H527" s="226">
        <v>15.213999999999999</v>
      </c>
      <c r="I527" s="227"/>
      <c r="J527" s="223"/>
      <c r="K527" s="223"/>
      <c r="L527" s="228"/>
      <c r="M527" s="229"/>
      <c r="N527" s="230"/>
      <c r="O527" s="230"/>
      <c r="P527" s="230"/>
      <c r="Q527" s="230"/>
      <c r="R527" s="230"/>
      <c r="S527" s="230"/>
      <c r="T527" s="231"/>
      <c r="AT527" s="232" t="s">
        <v>154</v>
      </c>
      <c r="AU527" s="232" t="s">
        <v>88</v>
      </c>
      <c r="AV527" s="15" t="s">
        <v>152</v>
      </c>
      <c r="AW527" s="15" t="s">
        <v>33</v>
      </c>
      <c r="AX527" s="15" t="s">
        <v>86</v>
      </c>
      <c r="AY527" s="232" t="s">
        <v>144</v>
      </c>
    </row>
    <row r="528" spans="1:65" s="2" customFormat="1" ht="49.15" customHeight="1">
      <c r="A528" s="35"/>
      <c r="B528" s="36"/>
      <c r="C528" s="187" t="s">
        <v>595</v>
      </c>
      <c r="D528" s="187" t="s">
        <v>147</v>
      </c>
      <c r="E528" s="188" t="s">
        <v>596</v>
      </c>
      <c r="F528" s="189" t="s">
        <v>597</v>
      </c>
      <c r="G528" s="190" t="s">
        <v>150</v>
      </c>
      <c r="H528" s="191">
        <v>0.38700000000000001</v>
      </c>
      <c r="I528" s="192"/>
      <c r="J528" s="193">
        <f>ROUND(I528*H528,2)</f>
        <v>0</v>
      </c>
      <c r="K528" s="189" t="s">
        <v>151</v>
      </c>
      <c r="L528" s="40"/>
      <c r="M528" s="194" t="s">
        <v>1</v>
      </c>
      <c r="N528" s="195" t="s">
        <v>43</v>
      </c>
      <c r="O528" s="72"/>
      <c r="P528" s="196">
        <f>O528*H528</f>
        <v>0</v>
      </c>
      <c r="Q528" s="196">
        <v>0</v>
      </c>
      <c r="R528" s="196">
        <f>Q528*H528</f>
        <v>0</v>
      </c>
      <c r="S528" s="196">
        <v>0</v>
      </c>
      <c r="T528" s="197">
        <f>S528*H528</f>
        <v>0</v>
      </c>
      <c r="U528" s="35"/>
      <c r="V528" s="35"/>
      <c r="W528" s="35"/>
      <c r="X528" s="35"/>
      <c r="Y528" s="35"/>
      <c r="Z528" s="35"/>
      <c r="AA528" s="35"/>
      <c r="AB528" s="35"/>
      <c r="AC528" s="35"/>
      <c r="AD528" s="35"/>
      <c r="AE528" s="35"/>
      <c r="AR528" s="198" t="s">
        <v>244</v>
      </c>
      <c r="AT528" s="198" t="s">
        <v>147</v>
      </c>
      <c r="AU528" s="198" t="s">
        <v>88</v>
      </c>
      <c r="AY528" s="18" t="s">
        <v>144</v>
      </c>
      <c r="BE528" s="199">
        <f>IF(N528="základní",J528,0)</f>
        <v>0</v>
      </c>
      <c r="BF528" s="199">
        <f>IF(N528="snížená",J528,0)</f>
        <v>0</v>
      </c>
      <c r="BG528" s="199">
        <f>IF(N528="zákl. přenesená",J528,0)</f>
        <v>0</v>
      </c>
      <c r="BH528" s="199">
        <f>IF(N528="sníž. přenesená",J528,0)</f>
        <v>0</v>
      </c>
      <c r="BI528" s="199">
        <f>IF(N528="nulová",J528,0)</f>
        <v>0</v>
      </c>
      <c r="BJ528" s="18" t="s">
        <v>86</v>
      </c>
      <c r="BK528" s="199">
        <f>ROUND(I528*H528,2)</f>
        <v>0</v>
      </c>
      <c r="BL528" s="18" t="s">
        <v>244</v>
      </c>
      <c r="BM528" s="198" t="s">
        <v>598</v>
      </c>
    </row>
    <row r="529" spans="1:65" s="12" customFormat="1" ht="22.9" customHeight="1">
      <c r="B529" s="171"/>
      <c r="C529" s="172"/>
      <c r="D529" s="173" t="s">
        <v>77</v>
      </c>
      <c r="E529" s="185" t="s">
        <v>599</v>
      </c>
      <c r="F529" s="185" t="s">
        <v>600</v>
      </c>
      <c r="G529" s="172"/>
      <c r="H529" s="172"/>
      <c r="I529" s="175"/>
      <c r="J529" s="186">
        <f>BK529</f>
        <v>0</v>
      </c>
      <c r="K529" s="172"/>
      <c r="L529" s="177"/>
      <c r="M529" s="178"/>
      <c r="N529" s="179"/>
      <c r="O529" s="179"/>
      <c r="P529" s="180">
        <f>SUM(P530:P589)</f>
        <v>0</v>
      </c>
      <c r="Q529" s="179"/>
      <c r="R529" s="180">
        <f>SUM(R530:R589)</f>
        <v>0</v>
      </c>
      <c r="S529" s="179"/>
      <c r="T529" s="181">
        <f>SUM(T530:T589)</f>
        <v>0</v>
      </c>
      <c r="AR529" s="182" t="s">
        <v>88</v>
      </c>
      <c r="AT529" s="183" t="s">
        <v>77</v>
      </c>
      <c r="AU529" s="183" t="s">
        <v>86</v>
      </c>
      <c r="AY529" s="182" t="s">
        <v>144</v>
      </c>
      <c r="BK529" s="184">
        <f>SUM(BK530:BK589)</f>
        <v>0</v>
      </c>
    </row>
    <row r="530" spans="1:65" s="2" customFormat="1" ht="33" customHeight="1">
      <c r="A530" s="35"/>
      <c r="B530" s="36"/>
      <c r="C530" s="187" t="s">
        <v>601</v>
      </c>
      <c r="D530" s="187" t="s">
        <v>147</v>
      </c>
      <c r="E530" s="188" t="s">
        <v>602</v>
      </c>
      <c r="F530" s="189" t="s">
        <v>603</v>
      </c>
      <c r="G530" s="190" t="s">
        <v>166</v>
      </c>
      <c r="H530" s="191">
        <v>168.98599999999999</v>
      </c>
      <c r="I530" s="192"/>
      <c r="J530" s="193">
        <f>ROUND(I530*H530,2)</f>
        <v>0</v>
      </c>
      <c r="K530" s="189" t="s">
        <v>151</v>
      </c>
      <c r="L530" s="40"/>
      <c r="M530" s="194" t="s">
        <v>1</v>
      </c>
      <c r="N530" s="195" t="s">
        <v>43</v>
      </c>
      <c r="O530" s="72"/>
      <c r="P530" s="196">
        <f>O530*H530</f>
        <v>0</v>
      </c>
      <c r="Q530" s="196">
        <v>0</v>
      </c>
      <c r="R530" s="196">
        <f>Q530*H530</f>
        <v>0</v>
      </c>
      <c r="S530" s="196">
        <v>0</v>
      </c>
      <c r="T530" s="197">
        <f>S530*H530</f>
        <v>0</v>
      </c>
      <c r="U530" s="35"/>
      <c r="V530" s="35"/>
      <c r="W530" s="35"/>
      <c r="X530" s="35"/>
      <c r="Y530" s="35"/>
      <c r="Z530" s="35"/>
      <c r="AA530" s="35"/>
      <c r="AB530" s="35"/>
      <c r="AC530" s="35"/>
      <c r="AD530" s="35"/>
      <c r="AE530" s="35"/>
      <c r="AR530" s="198" t="s">
        <v>244</v>
      </c>
      <c r="AT530" s="198" t="s">
        <v>147</v>
      </c>
      <c r="AU530" s="198" t="s">
        <v>88</v>
      </c>
      <c r="AY530" s="18" t="s">
        <v>144</v>
      </c>
      <c r="BE530" s="199">
        <f>IF(N530="základní",J530,0)</f>
        <v>0</v>
      </c>
      <c r="BF530" s="199">
        <f>IF(N530="snížená",J530,0)</f>
        <v>0</v>
      </c>
      <c r="BG530" s="199">
        <f>IF(N530="zákl. přenesená",J530,0)</f>
        <v>0</v>
      </c>
      <c r="BH530" s="199">
        <f>IF(N530="sníž. přenesená",J530,0)</f>
        <v>0</v>
      </c>
      <c r="BI530" s="199">
        <f>IF(N530="nulová",J530,0)</f>
        <v>0</v>
      </c>
      <c r="BJ530" s="18" t="s">
        <v>86</v>
      </c>
      <c r="BK530" s="199">
        <f>ROUND(I530*H530,2)</f>
        <v>0</v>
      </c>
      <c r="BL530" s="18" t="s">
        <v>244</v>
      </c>
      <c r="BM530" s="198" t="s">
        <v>604</v>
      </c>
    </row>
    <row r="531" spans="1:65" s="13" customFormat="1" ht="11.25">
      <c r="B531" s="200"/>
      <c r="C531" s="201"/>
      <c r="D531" s="202" t="s">
        <v>154</v>
      </c>
      <c r="E531" s="203" t="s">
        <v>1</v>
      </c>
      <c r="F531" s="204" t="s">
        <v>176</v>
      </c>
      <c r="G531" s="201"/>
      <c r="H531" s="203" t="s">
        <v>1</v>
      </c>
      <c r="I531" s="205"/>
      <c r="J531" s="201"/>
      <c r="K531" s="201"/>
      <c r="L531" s="206"/>
      <c r="M531" s="207"/>
      <c r="N531" s="208"/>
      <c r="O531" s="208"/>
      <c r="P531" s="208"/>
      <c r="Q531" s="208"/>
      <c r="R531" s="208"/>
      <c r="S531" s="208"/>
      <c r="T531" s="209"/>
      <c r="AT531" s="210" t="s">
        <v>154</v>
      </c>
      <c r="AU531" s="210" t="s">
        <v>88</v>
      </c>
      <c r="AV531" s="13" t="s">
        <v>86</v>
      </c>
      <c r="AW531" s="13" t="s">
        <v>33</v>
      </c>
      <c r="AX531" s="13" t="s">
        <v>78</v>
      </c>
      <c r="AY531" s="210" t="s">
        <v>144</v>
      </c>
    </row>
    <row r="532" spans="1:65" s="14" customFormat="1" ht="11.25">
      <c r="B532" s="211"/>
      <c r="C532" s="212"/>
      <c r="D532" s="202" t="s">
        <v>154</v>
      </c>
      <c r="E532" s="213" t="s">
        <v>1</v>
      </c>
      <c r="F532" s="214" t="s">
        <v>209</v>
      </c>
      <c r="G532" s="212"/>
      <c r="H532" s="215">
        <v>6.5650000000000004</v>
      </c>
      <c r="I532" s="216"/>
      <c r="J532" s="212"/>
      <c r="K532" s="212"/>
      <c r="L532" s="217"/>
      <c r="M532" s="218"/>
      <c r="N532" s="219"/>
      <c r="O532" s="219"/>
      <c r="P532" s="219"/>
      <c r="Q532" s="219"/>
      <c r="R532" s="219"/>
      <c r="S532" s="219"/>
      <c r="T532" s="220"/>
      <c r="AT532" s="221" t="s">
        <v>154</v>
      </c>
      <c r="AU532" s="221" t="s">
        <v>88</v>
      </c>
      <c r="AV532" s="14" t="s">
        <v>88</v>
      </c>
      <c r="AW532" s="14" t="s">
        <v>33</v>
      </c>
      <c r="AX532" s="14" t="s">
        <v>78</v>
      </c>
      <c r="AY532" s="221" t="s">
        <v>144</v>
      </c>
    </row>
    <row r="533" spans="1:65" s="13" customFormat="1" ht="11.25">
      <c r="B533" s="200"/>
      <c r="C533" s="201"/>
      <c r="D533" s="202" t="s">
        <v>154</v>
      </c>
      <c r="E533" s="203" t="s">
        <v>1</v>
      </c>
      <c r="F533" s="204" t="s">
        <v>210</v>
      </c>
      <c r="G533" s="201"/>
      <c r="H533" s="203" t="s">
        <v>1</v>
      </c>
      <c r="I533" s="205"/>
      <c r="J533" s="201"/>
      <c r="K533" s="201"/>
      <c r="L533" s="206"/>
      <c r="M533" s="207"/>
      <c r="N533" s="208"/>
      <c r="O533" s="208"/>
      <c r="P533" s="208"/>
      <c r="Q533" s="208"/>
      <c r="R533" s="208"/>
      <c r="S533" s="208"/>
      <c r="T533" s="209"/>
      <c r="AT533" s="210" t="s">
        <v>154</v>
      </c>
      <c r="AU533" s="210" t="s">
        <v>88</v>
      </c>
      <c r="AV533" s="13" t="s">
        <v>86</v>
      </c>
      <c r="AW533" s="13" t="s">
        <v>33</v>
      </c>
      <c r="AX533" s="13" t="s">
        <v>78</v>
      </c>
      <c r="AY533" s="210" t="s">
        <v>144</v>
      </c>
    </row>
    <row r="534" spans="1:65" s="14" customFormat="1" ht="11.25">
      <c r="B534" s="211"/>
      <c r="C534" s="212"/>
      <c r="D534" s="202" t="s">
        <v>154</v>
      </c>
      <c r="E534" s="213" t="s">
        <v>1</v>
      </c>
      <c r="F534" s="214" t="s">
        <v>211</v>
      </c>
      <c r="G534" s="212"/>
      <c r="H534" s="215">
        <v>7.4550000000000001</v>
      </c>
      <c r="I534" s="216"/>
      <c r="J534" s="212"/>
      <c r="K534" s="212"/>
      <c r="L534" s="217"/>
      <c r="M534" s="218"/>
      <c r="N534" s="219"/>
      <c r="O534" s="219"/>
      <c r="P534" s="219"/>
      <c r="Q534" s="219"/>
      <c r="R534" s="219"/>
      <c r="S534" s="219"/>
      <c r="T534" s="220"/>
      <c r="AT534" s="221" t="s">
        <v>154</v>
      </c>
      <c r="AU534" s="221" t="s">
        <v>88</v>
      </c>
      <c r="AV534" s="14" t="s">
        <v>88</v>
      </c>
      <c r="AW534" s="14" t="s">
        <v>33</v>
      </c>
      <c r="AX534" s="14" t="s">
        <v>78</v>
      </c>
      <c r="AY534" s="221" t="s">
        <v>144</v>
      </c>
    </row>
    <row r="535" spans="1:65" s="13" customFormat="1" ht="11.25">
      <c r="B535" s="200"/>
      <c r="C535" s="201"/>
      <c r="D535" s="202" t="s">
        <v>154</v>
      </c>
      <c r="E535" s="203" t="s">
        <v>1</v>
      </c>
      <c r="F535" s="204" t="s">
        <v>605</v>
      </c>
      <c r="G535" s="201"/>
      <c r="H535" s="203" t="s">
        <v>1</v>
      </c>
      <c r="I535" s="205"/>
      <c r="J535" s="201"/>
      <c r="K535" s="201"/>
      <c r="L535" s="206"/>
      <c r="M535" s="207"/>
      <c r="N535" s="208"/>
      <c r="O535" s="208"/>
      <c r="P535" s="208"/>
      <c r="Q535" s="208"/>
      <c r="R535" s="208"/>
      <c r="S535" s="208"/>
      <c r="T535" s="209"/>
      <c r="AT535" s="210" t="s">
        <v>154</v>
      </c>
      <c r="AU535" s="210" t="s">
        <v>88</v>
      </c>
      <c r="AV535" s="13" t="s">
        <v>86</v>
      </c>
      <c r="AW535" s="13" t="s">
        <v>33</v>
      </c>
      <c r="AX535" s="13" t="s">
        <v>78</v>
      </c>
      <c r="AY535" s="210" t="s">
        <v>144</v>
      </c>
    </row>
    <row r="536" spans="1:65" s="14" customFormat="1" ht="11.25">
      <c r="B536" s="211"/>
      <c r="C536" s="212"/>
      <c r="D536" s="202" t="s">
        <v>154</v>
      </c>
      <c r="E536" s="213" t="s">
        <v>1</v>
      </c>
      <c r="F536" s="214" t="s">
        <v>177</v>
      </c>
      <c r="G536" s="212"/>
      <c r="H536" s="215">
        <v>1.845</v>
      </c>
      <c r="I536" s="216"/>
      <c r="J536" s="212"/>
      <c r="K536" s="212"/>
      <c r="L536" s="217"/>
      <c r="M536" s="218"/>
      <c r="N536" s="219"/>
      <c r="O536" s="219"/>
      <c r="P536" s="219"/>
      <c r="Q536" s="219"/>
      <c r="R536" s="219"/>
      <c r="S536" s="219"/>
      <c r="T536" s="220"/>
      <c r="AT536" s="221" t="s">
        <v>154</v>
      </c>
      <c r="AU536" s="221" t="s">
        <v>88</v>
      </c>
      <c r="AV536" s="14" t="s">
        <v>88</v>
      </c>
      <c r="AW536" s="14" t="s">
        <v>33</v>
      </c>
      <c r="AX536" s="14" t="s">
        <v>78</v>
      </c>
      <c r="AY536" s="221" t="s">
        <v>144</v>
      </c>
    </row>
    <row r="537" spans="1:65" s="13" customFormat="1" ht="11.25">
      <c r="B537" s="200"/>
      <c r="C537" s="201"/>
      <c r="D537" s="202" t="s">
        <v>154</v>
      </c>
      <c r="E537" s="203" t="s">
        <v>1</v>
      </c>
      <c r="F537" s="204" t="s">
        <v>490</v>
      </c>
      <c r="G537" s="201"/>
      <c r="H537" s="203" t="s">
        <v>1</v>
      </c>
      <c r="I537" s="205"/>
      <c r="J537" s="201"/>
      <c r="K537" s="201"/>
      <c r="L537" s="206"/>
      <c r="M537" s="207"/>
      <c r="N537" s="208"/>
      <c r="O537" s="208"/>
      <c r="P537" s="208"/>
      <c r="Q537" s="208"/>
      <c r="R537" s="208"/>
      <c r="S537" s="208"/>
      <c r="T537" s="209"/>
      <c r="AT537" s="210" t="s">
        <v>154</v>
      </c>
      <c r="AU537" s="210" t="s">
        <v>88</v>
      </c>
      <c r="AV537" s="13" t="s">
        <v>86</v>
      </c>
      <c r="AW537" s="13" t="s">
        <v>33</v>
      </c>
      <c r="AX537" s="13" t="s">
        <v>78</v>
      </c>
      <c r="AY537" s="210" t="s">
        <v>144</v>
      </c>
    </row>
    <row r="538" spans="1:65" s="14" customFormat="1" ht="11.25">
      <c r="B538" s="211"/>
      <c r="C538" s="212"/>
      <c r="D538" s="202" t="s">
        <v>154</v>
      </c>
      <c r="E538" s="213" t="s">
        <v>1</v>
      </c>
      <c r="F538" s="214" t="s">
        <v>606</v>
      </c>
      <c r="G538" s="212"/>
      <c r="H538" s="215">
        <v>66.370999999999995</v>
      </c>
      <c r="I538" s="216"/>
      <c r="J538" s="212"/>
      <c r="K538" s="212"/>
      <c r="L538" s="217"/>
      <c r="M538" s="218"/>
      <c r="N538" s="219"/>
      <c r="O538" s="219"/>
      <c r="P538" s="219"/>
      <c r="Q538" s="219"/>
      <c r="R538" s="219"/>
      <c r="S538" s="219"/>
      <c r="T538" s="220"/>
      <c r="AT538" s="221" t="s">
        <v>154</v>
      </c>
      <c r="AU538" s="221" t="s">
        <v>88</v>
      </c>
      <c r="AV538" s="14" t="s">
        <v>88</v>
      </c>
      <c r="AW538" s="14" t="s">
        <v>33</v>
      </c>
      <c r="AX538" s="14" t="s">
        <v>78</v>
      </c>
      <c r="AY538" s="221" t="s">
        <v>144</v>
      </c>
    </row>
    <row r="539" spans="1:65" s="14" customFormat="1" ht="11.25">
      <c r="B539" s="211"/>
      <c r="C539" s="212"/>
      <c r="D539" s="202" t="s">
        <v>154</v>
      </c>
      <c r="E539" s="213" t="s">
        <v>1</v>
      </c>
      <c r="F539" s="214" t="s">
        <v>607</v>
      </c>
      <c r="G539" s="212"/>
      <c r="H539" s="215">
        <v>-3.0539999999999998</v>
      </c>
      <c r="I539" s="216"/>
      <c r="J539" s="212"/>
      <c r="K539" s="212"/>
      <c r="L539" s="217"/>
      <c r="M539" s="218"/>
      <c r="N539" s="219"/>
      <c r="O539" s="219"/>
      <c r="P539" s="219"/>
      <c r="Q539" s="219"/>
      <c r="R539" s="219"/>
      <c r="S539" s="219"/>
      <c r="T539" s="220"/>
      <c r="AT539" s="221" t="s">
        <v>154</v>
      </c>
      <c r="AU539" s="221" t="s">
        <v>88</v>
      </c>
      <c r="AV539" s="14" t="s">
        <v>88</v>
      </c>
      <c r="AW539" s="14" t="s">
        <v>33</v>
      </c>
      <c r="AX539" s="14" t="s">
        <v>78</v>
      </c>
      <c r="AY539" s="221" t="s">
        <v>144</v>
      </c>
    </row>
    <row r="540" spans="1:65" s="14" customFormat="1" ht="11.25">
      <c r="B540" s="211"/>
      <c r="C540" s="212"/>
      <c r="D540" s="202" t="s">
        <v>154</v>
      </c>
      <c r="E540" s="213" t="s">
        <v>1</v>
      </c>
      <c r="F540" s="214" t="s">
        <v>608</v>
      </c>
      <c r="G540" s="212"/>
      <c r="H540" s="215">
        <v>-4.7279999999999998</v>
      </c>
      <c r="I540" s="216"/>
      <c r="J540" s="212"/>
      <c r="K540" s="212"/>
      <c r="L540" s="217"/>
      <c r="M540" s="218"/>
      <c r="N540" s="219"/>
      <c r="O540" s="219"/>
      <c r="P540" s="219"/>
      <c r="Q540" s="219"/>
      <c r="R540" s="219"/>
      <c r="S540" s="219"/>
      <c r="T540" s="220"/>
      <c r="AT540" s="221" t="s">
        <v>154</v>
      </c>
      <c r="AU540" s="221" t="s">
        <v>88</v>
      </c>
      <c r="AV540" s="14" t="s">
        <v>88</v>
      </c>
      <c r="AW540" s="14" t="s">
        <v>33</v>
      </c>
      <c r="AX540" s="14" t="s">
        <v>78</v>
      </c>
      <c r="AY540" s="221" t="s">
        <v>144</v>
      </c>
    </row>
    <row r="541" spans="1:65" s="14" customFormat="1" ht="11.25">
      <c r="B541" s="211"/>
      <c r="C541" s="212"/>
      <c r="D541" s="202" t="s">
        <v>154</v>
      </c>
      <c r="E541" s="213" t="s">
        <v>1</v>
      </c>
      <c r="F541" s="214" t="s">
        <v>170</v>
      </c>
      <c r="G541" s="212"/>
      <c r="H541" s="215">
        <v>-1.379</v>
      </c>
      <c r="I541" s="216"/>
      <c r="J541" s="212"/>
      <c r="K541" s="212"/>
      <c r="L541" s="217"/>
      <c r="M541" s="218"/>
      <c r="N541" s="219"/>
      <c r="O541" s="219"/>
      <c r="P541" s="219"/>
      <c r="Q541" s="219"/>
      <c r="R541" s="219"/>
      <c r="S541" s="219"/>
      <c r="T541" s="220"/>
      <c r="AT541" s="221" t="s">
        <v>154</v>
      </c>
      <c r="AU541" s="221" t="s">
        <v>88</v>
      </c>
      <c r="AV541" s="14" t="s">
        <v>88</v>
      </c>
      <c r="AW541" s="14" t="s">
        <v>33</v>
      </c>
      <c r="AX541" s="14" t="s">
        <v>78</v>
      </c>
      <c r="AY541" s="221" t="s">
        <v>144</v>
      </c>
    </row>
    <row r="542" spans="1:65" s="14" customFormat="1" ht="11.25">
      <c r="B542" s="211"/>
      <c r="C542" s="212"/>
      <c r="D542" s="202" t="s">
        <v>154</v>
      </c>
      <c r="E542" s="213" t="s">
        <v>1</v>
      </c>
      <c r="F542" s="214" t="s">
        <v>609</v>
      </c>
      <c r="G542" s="212"/>
      <c r="H542" s="215">
        <v>-1.7729999999999999</v>
      </c>
      <c r="I542" s="216"/>
      <c r="J542" s="212"/>
      <c r="K542" s="212"/>
      <c r="L542" s="217"/>
      <c r="M542" s="218"/>
      <c r="N542" s="219"/>
      <c r="O542" s="219"/>
      <c r="P542" s="219"/>
      <c r="Q542" s="219"/>
      <c r="R542" s="219"/>
      <c r="S542" s="219"/>
      <c r="T542" s="220"/>
      <c r="AT542" s="221" t="s">
        <v>154</v>
      </c>
      <c r="AU542" s="221" t="s">
        <v>88</v>
      </c>
      <c r="AV542" s="14" t="s">
        <v>88</v>
      </c>
      <c r="AW542" s="14" t="s">
        <v>33</v>
      </c>
      <c r="AX542" s="14" t="s">
        <v>78</v>
      </c>
      <c r="AY542" s="221" t="s">
        <v>144</v>
      </c>
    </row>
    <row r="543" spans="1:65" s="13" customFormat="1" ht="11.25">
      <c r="B543" s="200"/>
      <c r="C543" s="201"/>
      <c r="D543" s="202" t="s">
        <v>154</v>
      </c>
      <c r="E543" s="203" t="s">
        <v>1</v>
      </c>
      <c r="F543" s="204" t="s">
        <v>220</v>
      </c>
      <c r="G543" s="201"/>
      <c r="H543" s="203" t="s">
        <v>1</v>
      </c>
      <c r="I543" s="205"/>
      <c r="J543" s="201"/>
      <c r="K543" s="201"/>
      <c r="L543" s="206"/>
      <c r="M543" s="207"/>
      <c r="N543" s="208"/>
      <c r="O543" s="208"/>
      <c r="P543" s="208"/>
      <c r="Q543" s="208"/>
      <c r="R543" s="208"/>
      <c r="S543" s="208"/>
      <c r="T543" s="209"/>
      <c r="AT543" s="210" t="s">
        <v>154</v>
      </c>
      <c r="AU543" s="210" t="s">
        <v>88</v>
      </c>
      <c r="AV543" s="13" t="s">
        <v>86</v>
      </c>
      <c r="AW543" s="13" t="s">
        <v>33</v>
      </c>
      <c r="AX543" s="13" t="s">
        <v>78</v>
      </c>
      <c r="AY543" s="210" t="s">
        <v>144</v>
      </c>
    </row>
    <row r="544" spans="1:65" s="14" customFormat="1" ht="11.25">
      <c r="B544" s="211"/>
      <c r="C544" s="212"/>
      <c r="D544" s="202" t="s">
        <v>154</v>
      </c>
      <c r="E544" s="213" t="s">
        <v>1</v>
      </c>
      <c r="F544" s="214" t="s">
        <v>610</v>
      </c>
      <c r="G544" s="212"/>
      <c r="H544" s="215">
        <v>25.439</v>
      </c>
      <c r="I544" s="216"/>
      <c r="J544" s="212"/>
      <c r="K544" s="212"/>
      <c r="L544" s="217"/>
      <c r="M544" s="218"/>
      <c r="N544" s="219"/>
      <c r="O544" s="219"/>
      <c r="P544" s="219"/>
      <c r="Q544" s="219"/>
      <c r="R544" s="219"/>
      <c r="S544" s="219"/>
      <c r="T544" s="220"/>
      <c r="AT544" s="221" t="s">
        <v>154</v>
      </c>
      <c r="AU544" s="221" t="s">
        <v>88</v>
      </c>
      <c r="AV544" s="14" t="s">
        <v>88</v>
      </c>
      <c r="AW544" s="14" t="s">
        <v>33</v>
      </c>
      <c r="AX544" s="14" t="s">
        <v>78</v>
      </c>
      <c r="AY544" s="221" t="s">
        <v>144</v>
      </c>
    </row>
    <row r="545" spans="2:51" s="14" customFormat="1" ht="11.25">
      <c r="B545" s="211"/>
      <c r="C545" s="212"/>
      <c r="D545" s="202" t="s">
        <v>154</v>
      </c>
      <c r="E545" s="213" t="s">
        <v>1</v>
      </c>
      <c r="F545" s="214" t="s">
        <v>204</v>
      </c>
      <c r="G545" s="212"/>
      <c r="H545" s="215">
        <v>-3.1520000000000001</v>
      </c>
      <c r="I545" s="216"/>
      <c r="J545" s="212"/>
      <c r="K545" s="212"/>
      <c r="L545" s="217"/>
      <c r="M545" s="218"/>
      <c r="N545" s="219"/>
      <c r="O545" s="219"/>
      <c r="P545" s="219"/>
      <c r="Q545" s="219"/>
      <c r="R545" s="219"/>
      <c r="S545" s="219"/>
      <c r="T545" s="220"/>
      <c r="AT545" s="221" t="s">
        <v>154</v>
      </c>
      <c r="AU545" s="221" t="s">
        <v>88</v>
      </c>
      <c r="AV545" s="14" t="s">
        <v>88</v>
      </c>
      <c r="AW545" s="14" t="s">
        <v>33</v>
      </c>
      <c r="AX545" s="14" t="s">
        <v>78</v>
      </c>
      <c r="AY545" s="221" t="s">
        <v>144</v>
      </c>
    </row>
    <row r="546" spans="2:51" s="14" customFormat="1" ht="11.25">
      <c r="B546" s="211"/>
      <c r="C546" s="212"/>
      <c r="D546" s="202" t="s">
        <v>154</v>
      </c>
      <c r="E546" s="213" t="s">
        <v>1</v>
      </c>
      <c r="F546" s="214" t="s">
        <v>497</v>
      </c>
      <c r="G546" s="212"/>
      <c r="H546" s="215">
        <v>-0.7</v>
      </c>
      <c r="I546" s="216"/>
      <c r="J546" s="212"/>
      <c r="K546" s="212"/>
      <c r="L546" s="217"/>
      <c r="M546" s="218"/>
      <c r="N546" s="219"/>
      <c r="O546" s="219"/>
      <c r="P546" s="219"/>
      <c r="Q546" s="219"/>
      <c r="R546" s="219"/>
      <c r="S546" s="219"/>
      <c r="T546" s="220"/>
      <c r="AT546" s="221" t="s">
        <v>154</v>
      </c>
      <c r="AU546" s="221" t="s">
        <v>88</v>
      </c>
      <c r="AV546" s="14" t="s">
        <v>88</v>
      </c>
      <c r="AW546" s="14" t="s">
        <v>33</v>
      </c>
      <c r="AX546" s="14" t="s">
        <v>78</v>
      </c>
      <c r="AY546" s="221" t="s">
        <v>144</v>
      </c>
    </row>
    <row r="547" spans="2:51" s="14" customFormat="1" ht="11.25">
      <c r="B547" s="211"/>
      <c r="C547" s="212"/>
      <c r="D547" s="202" t="s">
        <v>154</v>
      </c>
      <c r="E547" s="213" t="s">
        <v>1</v>
      </c>
      <c r="F547" s="214" t="s">
        <v>609</v>
      </c>
      <c r="G547" s="212"/>
      <c r="H547" s="215">
        <v>-1.7729999999999999</v>
      </c>
      <c r="I547" s="216"/>
      <c r="J547" s="212"/>
      <c r="K547" s="212"/>
      <c r="L547" s="217"/>
      <c r="M547" s="218"/>
      <c r="N547" s="219"/>
      <c r="O547" s="219"/>
      <c r="P547" s="219"/>
      <c r="Q547" s="219"/>
      <c r="R547" s="219"/>
      <c r="S547" s="219"/>
      <c r="T547" s="220"/>
      <c r="AT547" s="221" t="s">
        <v>154</v>
      </c>
      <c r="AU547" s="221" t="s">
        <v>88</v>
      </c>
      <c r="AV547" s="14" t="s">
        <v>88</v>
      </c>
      <c r="AW547" s="14" t="s">
        <v>33</v>
      </c>
      <c r="AX547" s="14" t="s">
        <v>78</v>
      </c>
      <c r="AY547" s="221" t="s">
        <v>144</v>
      </c>
    </row>
    <row r="548" spans="2:51" s="13" customFormat="1" ht="11.25">
      <c r="B548" s="200"/>
      <c r="C548" s="201"/>
      <c r="D548" s="202" t="s">
        <v>154</v>
      </c>
      <c r="E548" s="203" t="s">
        <v>1</v>
      </c>
      <c r="F548" s="204" t="s">
        <v>222</v>
      </c>
      <c r="G548" s="201"/>
      <c r="H548" s="203" t="s">
        <v>1</v>
      </c>
      <c r="I548" s="205"/>
      <c r="J548" s="201"/>
      <c r="K548" s="201"/>
      <c r="L548" s="206"/>
      <c r="M548" s="207"/>
      <c r="N548" s="208"/>
      <c r="O548" s="208"/>
      <c r="P548" s="208"/>
      <c r="Q548" s="208"/>
      <c r="R548" s="208"/>
      <c r="S548" s="208"/>
      <c r="T548" s="209"/>
      <c r="AT548" s="210" t="s">
        <v>154</v>
      </c>
      <c r="AU548" s="210" t="s">
        <v>88</v>
      </c>
      <c r="AV548" s="13" t="s">
        <v>86</v>
      </c>
      <c r="AW548" s="13" t="s">
        <v>33</v>
      </c>
      <c r="AX548" s="13" t="s">
        <v>78</v>
      </c>
      <c r="AY548" s="210" t="s">
        <v>144</v>
      </c>
    </row>
    <row r="549" spans="2:51" s="14" customFormat="1" ht="11.25">
      <c r="B549" s="211"/>
      <c r="C549" s="212"/>
      <c r="D549" s="202" t="s">
        <v>154</v>
      </c>
      <c r="E549" s="213" t="s">
        <v>1</v>
      </c>
      <c r="F549" s="214" t="s">
        <v>611</v>
      </c>
      <c r="G549" s="212"/>
      <c r="H549" s="215">
        <v>56.606000000000002</v>
      </c>
      <c r="I549" s="216"/>
      <c r="J549" s="212"/>
      <c r="K549" s="212"/>
      <c r="L549" s="217"/>
      <c r="M549" s="218"/>
      <c r="N549" s="219"/>
      <c r="O549" s="219"/>
      <c r="P549" s="219"/>
      <c r="Q549" s="219"/>
      <c r="R549" s="219"/>
      <c r="S549" s="219"/>
      <c r="T549" s="220"/>
      <c r="AT549" s="221" t="s">
        <v>154</v>
      </c>
      <c r="AU549" s="221" t="s">
        <v>88</v>
      </c>
      <c r="AV549" s="14" t="s">
        <v>88</v>
      </c>
      <c r="AW549" s="14" t="s">
        <v>33</v>
      </c>
      <c r="AX549" s="14" t="s">
        <v>78</v>
      </c>
      <c r="AY549" s="221" t="s">
        <v>144</v>
      </c>
    </row>
    <row r="550" spans="2:51" s="14" customFormat="1" ht="11.25">
      <c r="B550" s="211"/>
      <c r="C550" s="212"/>
      <c r="D550" s="202" t="s">
        <v>154</v>
      </c>
      <c r="E550" s="213" t="s">
        <v>1</v>
      </c>
      <c r="F550" s="214" t="s">
        <v>612</v>
      </c>
      <c r="G550" s="212"/>
      <c r="H550" s="215">
        <v>-1.6819999999999999</v>
      </c>
      <c r="I550" s="216"/>
      <c r="J550" s="212"/>
      <c r="K550" s="212"/>
      <c r="L550" s="217"/>
      <c r="M550" s="218"/>
      <c r="N550" s="219"/>
      <c r="O550" s="219"/>
      <c r="P550" s="219"/>
      <c r="Q550" s="219"/>
      <c r="R550" s="219"/>
      <c r="S550" s="219"/>
      <c r="T550" s="220"/>
      <c r="AT550" s="221" t="s">
        <v>154</v>
      </c>
      <c r="AU550" s="221" t="s">
        <v>88</v>
      </c>
      <c r="AV550" s="14" t="s">
        <v>88</v>
      </c>
      <c r="AW550" s="14" t="s">
        <v>33</v>
      </c>
      <c r="AX550" s="14" t="s">
        <v>78</v>
      </c>
      <c r="AY550" s="221" t="s">
        <v>144</v>
      </c>
    </row>
    <row r="551" spans="2:51" s="14" customFormat="1" ht="11.25">
      <c r="B551" s="211"/>
      <c r="C551" s="212"/>
      <c r="D551" s="202" t="s">
        <v>154</v>
      </c>
      <c r="E551" s="213" t="s">
        <v>1</v>
      </c>
      <c r="F551" s="214" t="s">
        <v>613</v>
      </c>
      <c r="G551" s="212"/>
      <c r="H551" s="215">
        <v>-1.472</v>
      </c>
      <c r="I551" s="216"/>
      <c r="J551" s="212"/>
      <c r="K551" s="212"/>
      <c r="L551" s="217"/>
      <c r="M551" s="218"/>
      <c r="N551" s="219"/>
      <c r="O551" s="219"/>
      <c r="P551" s="219"/>
      <c r="Q551" s="219"/>
      <c r="R551" s="219"/>
      <c r="S551" s="219"/>
      <c r="T551" s="220"/>
      <c r="AT551" s="221" t="s">
        <v>154</v>
      </c>
      <c r="AU551" s="221" t="s">
        <v>88</v>
      </c>
      <c r="AV551" s="14" t="s">
        <v>88</v>
      </c>
      <c r="AW551" s="14" t="s">
        <v>33</v>
      </c>
      <c r="AX551" s="14" t="s">
        <v>78</v>
      </c>
      <c r="AY551" s="221" t="s">
        <v>144</v>
      </c>
    </row>
    <row r="552" spans="2:51" s="14" customFormat="1" ht="11.25">
      <c r="B552" s="211"/>
      <c r="C552" s="212"/>
      <c r="D552" s="202" t="s">
        <v>154</v>
      </c>
      <c r="E552" s="213" t="s">
        <v>1</v>
      </c>
      <c r="F552" s="214" t="s">
        <v>614</v>
      </c>
      <c r="G552" s="212"/>
      <c r="H552" s="215">
        <v>-1.4</v>
      </c>
      <c r="I552" s="216"/>
      <c r="J552" s="212"/>
      <c r="K552" s="212"/>
      <c r="L552" s="217"/>
      <c r="M552" s="218"/>
      <c r="N552" s="219"/>
      <c r="O552" s="219"/>
      <c r="P552" s="219"/>
      <c r="Q552" s="219"/>
      <c r="R552" s="219"/>
      <c r="S552" s="219"/>
      <c r="T552" s="220"/>
      <c r="AT552" s="221" t="s">
        <v>154</v>
      </c>
      <c r="AU552" s="221" t="s">
        <v>88</v>
      </c>
      <c r="AV552" s="14" t="s">
        <v>88</v>
      </c>
      <c r="AW552" s="14" t="s">
        <v>33</v>
      </c>
      <c r="AX552" s="14" t="s">
        <v>78</v>
      </c>
      <c r="AY552" s="221" t="s">
        <v>144</v>
      </c>
    </row>
    <row r="553" spans="2:51" s="13" customFormat="1" ht="11.25">
      <c r="B553" s="200"/>
      <c r="C553" s="201"/>
      <c r="D553" s="202" t="s">
        <v>154</v>
      </c>
      <c r="E553" s="203" t="s">
        <v>1</v>
      </c>
      <c r="F553" s="204" t="s">
        <v>615</v>
      </c>
      <c r="G553" s="201"/>
      <c r="H553" s="203" t="s">
        <v>1</v>
      </c>
      <c r="I553" s="205"/>
      <c r="J553" s="201"/>
      <c r="K553" s="201"/>
      <c r="L553" s="206"/>
      <c r="M553" s="207"/>
      <c r="N553" s="208"/>
      <c r="O553" s="208"/>
      <c r="P553" s="208"/>
      <c r="Q553" s="208"/>
      <c r="R553" s="208"/>
      <c r="S553" s="208"/>
      <c r="T553" s="209"/>
      <c r="AT553" s="210" t="s">
        <v>154</v>
      </c>
      <c r="AU553" s="210" t="s">
        <v>88</v>
      </c>
      <c r="AV553" s="13" t="s">
        <v>86</v>
      </c>
      <c r="AW553" s="13" t="s">
        <v>33</v>
      </c>
      <c r="AX553" s="13" t="s">
        <v>78</v>
      </c>
      <c r="AY553" s="210" t="s">
        <v>144</v>
      </c>
    </row>
    <row r="554" spans="2:51" s="14" customFormat="1" ht="11.25">
      <c r="B554" s="211"/>
      <c r="C554" s="212"/>
      <c r="D554" s="202" t="s">
        <v>154</v>
      </c>
      <c r="E554" s="213" t="s">
        <v>1</v>
      </c>
      <c r="F554" s="214" t="s">
        <v>616</v>
      </c>
      <c r="G554" s="212"/>
      <c r="H554" s="215">
        <v>22.05</v>
      </c>
      <c r="I554" s="216"/>
      <c r="J554" s="212"/>
      <c r="K554" s="212"/>
      <c r="L554" s="217"/>
      <c r="M554" s="218"/>
      <c r="N554" s="219"/>
      <c r="O554" s="219"/>
      <c r="P554" s="219"/>
      <c r="Q554" s="219"/>
      <c r="R554" s="219"/>
      <c r="S554" s="219"/>
      <c r="T554" s="220"/>
      <c r="AT554" s="221" t="s">
        <v>154</v>
      </c>
      <c r="AU554" s="221" t="s">
        <v>88</v>
      </c>
      <c r="AV554" s="14" t="s">
        <v>88</v>
      </c>
      <c r="AW554" s="14" t="s">
        <v>33</v>
      </c>
      <c r="AX554" s="14" t="s">
        <v>78</v>
      </c>
      <c r="AY554" s="221" t="s">
        <v>144</v>
      </c>
    </row>
    <row r="555" spans="2:51" s="14" customFormat="1" ht="11.25">
      <c r="B555" s="211"/>
      <c r="C555" s="212"/>
      <c r="D555" s="202" t="s">
        <v>154</v>
      </c>
      <c r="E555" s="213" t="s">
        <v>1</v>
      </c>
      <c r="F555" s="214" t="s">
        <v>613</v>
      </c>
      <c r="G555" s="212"/>
      <c r="H555" s="215">
        <v>-1.472</v>
      </c>
      <c r="I555" s="216"/>
      <c r="J555" s="212"/>
      <c r="K555" s="212"/>
      <c r="L555" s="217"/>
      <c r="M555" s="218"/>
      <c r="N555" s="219"/>
      <c r="O555" s="219"/>
      <c r="P555" s="219"/>
      <c r="Q555" s="219"/>
      <c r="R555" s="219"/>
      <c r="S555" s="219"/>
      <c r="T555" s="220"/>
      <c r="AT555" s="221" t="s">
        <v>154</v>
      </c>
      <c r="AU555" s="221" t="s">
        <v>88</v>
      </c>
      <c r="AV555" s="14" t="s">
        <v>88</v>
      </c>
      <c r="AW555" s="14" t="s">
        <v>33</v>
      </c>
      <c r="AX555" s="14" t="s">
        <v>78</v>
      </c>
      <c r="AY555" s="221" t="s">
        <v>144</v>
      </c>
    </row>
    <row r="556" spans="2:51" s="16" customFormat="1" ht="11.25">
      <c r="B556" s="243"/>
      <c r="C556" s="244"/>
      <c r="D556" s="202" t="s">
        <v>154</v>
      </c>
      <c r="E556" s="245" t="s">
        <v>1</v>
      </c>
      <c r="F556" s="246" t="s">
        <v>617</v>
      </c>
      <c r="G556" s="244"/>
      <c r="H556" s="247">
        <v>163.74599999999998</v>
      </c>
      <c r="I556" s="248"/>
      <c r="J556" s="244"/>
      <c r="K556" s="244"/>
      <c r="L556" s="249"/>
      <c r="M556" s="250"/>
      <c r="N556" s="251"/>
      <c r="O556" s="251"/>
      <c r="P556" s="251"/>
      <c r="Q556" s="251"/>
      <c r="R556" s="251"/>
      <c r="S556" s="251"/>
      <c r="T556" s="252"/>
      <c r="AT556" s="253" t="s">
        <v>154</v>
      </c>
      <c r="AU556" s="253" t="s">
        <v>88</v>
      </c>
      <c r="AV556" s="16" t="s">
        <v>145</v>
      </c>
      <c r="AW556" s="16" t="s">
        <v>33</v>
      </c>
      <c r="AX556" s="16" t="s">
        <v>78</v>
      </c>
      <c r="AY556" s="253" t="s">
        <v>144</v>
      </c>
    </row>
    <row r="557" spans="2:51" s="13" customFormat="1" ht="11.25">
      <c r="B557" s="200"/>
      <c r="C557" s="201"/>
      <c r="D557" s="202" t="s">
        <v>154</v>
      </c>
      <c r="E557" s="203" t="s">
        <v>1</v>
      </c>
      <c r="F557" s="204" t="s">
        <v>618</v>
      </c>
      <c r="G557" s="201"/>
      <c r="H557" s="203" t="s">
        <v>1</v>
      </c>
      <c r="I557" s="205"/>
      <c r="J557" s="201"/>
      <c r="K557" s="201"/>
      <c r="L557" s="206"/>
      <c r="M557" s="207"/>
      <c r="N557" s="208"/>
      <c r="O557" s="208"/>
      <c r="P557" s="208"/>
      <c r="Q557" s="208"/>
      <c r="R557" s="208"/>
      <c r="S557" s="208"/>
      <c r="T557" s="209"/>
      <c r="AT557" s="210" t="s">
        <v>154</v>
      </c>
      <c r="AU557" s="210" t="s">
        <v>88</v>
      </c>
      <c r="AV557" s="13" t="s">
        <v>86</v>
      </c>
      <c r="AW557" s="13" t="s">
        <v>33</v>
      </c>
      <c r="AX557" s="13" t="s">
        <v>78</v>
      </c>
      <c r="AY557" s="210" t="s">
        <v>144</v>
      </c>
    </row>
    <row r="558" spans="2:51" s="14" customFormat="1" ht="11.25">
      <c r="B558" s="211"/>
      <c r="C558" s="212"/>
      <c r="D558" s="202" t="s">
        <v>154</v>
      </c>
      <c r="E558" s="213" t="s">
        <v>1</v>
      </c>
      <c r="F558" s="214" t="s">
        <v>619</v>
      </c>
      <c r="G558" s="212"/>
      <c r="H558" s="215">
        <v>5.24</v>
      </c>
      <c r="I558" s="216"/>
      <c r="J558" s="212"/>
      <c r="K558" s="212"/>
      <c r="L558" s="217"/>
      <c r="M558" s="218"/>
      <c r="N558" s="219"/>
      <c r="O558" s="219"/>
      <c r="P558" s="219"/>
      <c r="Q558" s="219"/>
      <c r="R558" s="219"/>
      <c r="S558" s="219"/>
      <c r="T558" s="220"/>
      <c r="AT558" s="221" t="s">
        <v>154</v>
      </c>
      <c r="AU558" s="221" t="s">
        <v>88</v>
      </c>
      <c r="AV558" s="14" t="s">
        <v>88</v>
      </c>
      <c r="AW558" s="14" t="s">
        <v>33</v>
      </c>
      <c r="AX558" s="14" t="s">
        <v>78</v>
      </c>
      <c r="AY558" s="221" t="s">
        <v>144</v>
      </c>
    </row>
    <row r="559" spans="2:51" s="16" customFormat="1" ht="11.25">
      <c r="B559" s="243"/>
      <c r="C559" s="244"/>
      <c r="D559" s="202" t="s">
        <v>154</v>
      </c>
      <c r="E559" s="245" t="s">
        <v>1</v>
      </c>
      <c r="F559" s="246" t="s">
        <v>617</v>
      </c>
      <c r="G559" s="244"/>
      <c r="H559" s="247">
        <v>5.24</v>
      </c>
      <c r="I559" s="248"/>
      <c r="J559" s="244"/>
      <c r="K559" s="244"/>
      <c r="L559" s="249"/>
      <c r="M559" s="250"/>
      <c r="N559" s="251"/>
      <c r="O559" s="251"/>
      <c r="P559" s="251"/>
      <c r="Q559" s="251"/>
      <c r="R559" s="251"/>
      <c r="S559" s="251"/>
      <c r="T559" s="252"/>
      <c r="AT559" s="253" t="s">
        <v>154</v>
      </c>
      <c r="AU559" s="253" t="s">
        <v>88</v>
      </c>
      <c r="AV559" s="16" t="s">
        <v>145</v>
      </c>
      <c r="AW559" s="16" t="s">
        <v>33</v>
      </c>
      <c r="AX559" s="16" t="s">
        <v>78</v>
      </c>
      <c r="AY559" s="253" t="s">
        <v>144</v>
      </c>
    </row>
    <row r="560" spans="2:51" s="15" customFormat="1" ht="11.25">
      <c r="B560" s="222"/>
      <c r="C560" s="223"/>
      <c r="D560" s="202" t="s">
        <v>154</v>
      </c>
      <c r="E560" s="224" t="s">
        <v>1</v>
      </c>
      <c r="F560" s="225" t="s">
        <v>157</v>
      </c>
      <c r="G560" s="223"/>
      <c r="H560" s="226">
        <v>168.98599999999999</v>
      </c>
      <c r="I560" s="227"/>
      <c r="J560" s="223"/>
      <c r="K560" s="223"/>
      <c r="L560" s="228"/>
      <c r="M560" s="229"/>
      <c r="N560" s="230"/>
      <c r="O560" s="230"/>
      <c r="P560" s="230"/>
      <c r="Q560" s="230"/>
      <c r="R560" s="230"/>
      <c r="S560" s="230"/>
      <c r="T560" s="231"/>
      <c r="AT560" s="232" t="s">
        <v>154</v>
      </c>
      <c r="AU560" s="232" t="s">
        <v>88</v>
      </c>
      <c r="AV560" s="15" t="s">
        <v>152</v>
      </c>
      <c r="AW560" s="15" t="s">
        <v>33</v>
      </c>
      <c r="AX560" s="15" t="s">
        <v>86</v>
      </c>
      <c r="AY560" s="232" t="s">
        <v>144</v>
      </c>
    </row>
    <row r="561" spans="1:65" s="2" customFormat="1" ht="37.9" customHeight="1">
      <c r="A561" s="35"/>
      <c r="B561" s="36"/>
      <c r="C561" s="187" t="s">
        <v>620</v>
      </c>
      <c r="D561" s="187" t="s">
        <v>147</v>
      </c>
      <c r="E561" s="188" t="s">
        <v>621</v>
      </c>
      <c r="F561" s="189" t="s">
        <v>622</v>
      </c>
      <c r="G561" s="190" t="s">
        <v>166</v>
      </c>
      <c r="H561" s="191">
        <v>168.98599999999999</v>
      </c>
      <c r="I561" s="192"/>
      <c r="J561" s="193">
        <f>ROUND(I561*H561,2)</f>
        <v>0</v>
      </c>
      <c r="K561" s="189" t="s">
        <v>151</v>
      </c>
      <c r="L561" s="40"/>
      <c r="M561" s="194" t="s">
        <v>1</v>
      </c>
      <c r="N561" s="195" t="s">
        <v>43</v>
      </c>
      <c r="O561" s="72"/>
      <c r="P561" s="196">
        <f>O561*H561</f>
        <v>0</v>
      </c>
      <c r="Q561" s="196">
        <v>0</v>
      </c>
      <c r="R561" s="196">
        <f>Q561*H561</f>
        <v>0</v>
      </c>
      <c r="S561" s="196">
        <v>0</v>
      </c>
      <c r="T561" s="197">
        <f>S561*H561</f>
        <v>0</v>
      </c>
      <c r="U561" s="35"/>
      <c r="V561" s="35"/>
      <c r="W561" s="35"/>
      <c r="X561" s="35"/>
      <c r="Y561" s="35"/>
      <c r="Z561" s="35"/>
      <c r="AA561" s="35"/>
      <c r="AB561" s="35"/>
      <c r="AC561" s="35"/>
      <c r="AD561" s="35"/>
      <c r="AE561" s="35"/>
      <c r="AR561" s="198" t="s">
        <v>244</v>
      </c>
      <c r="AT561" s="198" t="s">
        <v>147</v>
      </c>
      <c r="AU561" s="198" t="s">
        <v>88</v>
      </c>
      <c r="AY561" s="18" t="s">
        <v>144</v>
      </c>
      <c r="BE561" s="199">
        <f>IF(N561="základní",J561,0)</f>
        <v>0</v>
      </c>
      <c r="BF561" s="199">
        <f>IF(N561="snížená",J561,0)</f>
        <v>0</v>
      </c>
      <c r="BG561" s="199">
        <f>IF(N561="zákl. přenesená",J561,0)</f>
        <v>0</v>
      </c>
      <c r="BH561" s="199">
        <f>IF(N561="sníž. přenesená",J561,0)</f>
        <v>0</v>
      </c>
      <c r="BI561" s="199">
        <f>IF(N561="nulová",J561,0)</f>
        <v>0</v>
      </c>
      <c r="BJ561" s="18" t="s">
        <v>86</v>
      </c>
      <c r="BK561" s="199">
        <f>ROUND(I561*H561,2)</f>
        <v>0</v>
      </c>
      <c r="BL561" s="18" t="s">
        <v>244</v>
      </c>
      <c r="BM561" s="198" t="s">
        <v>623</v>
      </c>
    </row>
    <row r="562" spans="1:65" s="13" customFormat="1" ht="11.25">
      <c r="B562" s="200"/>
      <c r="C562" s="201"/>
      <c r="D562" s="202" t="s">
        <v>154</v>
      </c>
      <c r="E562" s="203" t="s">
        <v>1</v>
      </c>
      <c r="F562" s="204" t="s">
        <v>176</v>
      </c>
      <c r="G562" s="201"/>
      <c r="H562" s="203" t="s">
        <v>1</v>
      </c>
      <c r="I562" s="205"/>
      <c r="J562" s="201"/>
      <c r="K562" s="201"/>
      <c r="L562" s="206"/>
      <c r="M562" s="207"/>
      <c r="N562" s="208"/>
      <c r="O562" s="208"/>
      <c r="P562" s="208"/>
      <c r="Q562" s="208"/>
      <c r="R562" s="208"/>
      <c r="S562" s="208"/>
      <c r="T562" s="209"/>
      <c r="AT562" s="210" t="s">
        <v>154</v>
      </c>
      <c r="AU562" s="210" t="s">
        <v>88</v>
      </c>
      <c r="AV562" s="13" t="s">
        <v>86</v>
      </c>
      <c r="AW562" s="13" t="s">
        <v>33</v>
      </c>
      <c r="AX562" s="13" t="s">
        <v>78</v>
      </c>
      <c r="AY562" s="210" t="s">
        <v>144</v>
      </c>
    </row>
    <row r="563" spans="1:65" s="14" customFormat="1" ht="11.25">
      <c r="B563" s="211"/>
      <c r="C563" s="212"/>
      <c r="D563" s="202" t="s">
        <v>154</v>
      </c>
      <c r="E563" s="213" t="s">
        <v>1</v>
      </c>
      <c r="F563" s="214" t="s">
        <v>209</v>
      </c>
      <c r="G563" s="212"/>
      <c r="H563" s="215">
        <v>6.5650000000000004</v>
      </c>
      <c r="I563" s="216"/>
      <c r="J563" s="212"/>
      <c r="K563" s="212"/>
      <c r="L563" s="217"/>
      <c r="M563" s="218"/>
      <c r="N563" s="219"/>
      <c r="O563" s="219"/>
      <c r="P563" s="219"/>
      <c r="Q563" s="219"/>
      <c r="R563" s="219"/>
      <c r="S563" s="219"/>
      <c r="T563" s="220"/>
      <c r="AT563" s="221" t="s">
        <v>154</v>
      </c>
      <c r="AU563" s="221" t="s">
        <v>88</v>
      </c>
      <c r="AV563" s="14" t="s">
        <v>88</v>
      </c>
      <c r="AW563" s="14" t="s">
        <v>33</v>
      </c>
      <c r="AX563" s="14" t="s">
        <v>78</v>
      </c>
      <c r="AY563" s="221" t="s">
        <v>144</v>
      </c>
    </row>
    <row r="564" spans="1:65" s="13" customFormat="1" ht="11.25">
      <c r="B564" s="200"/>
      <c r="C564" s="201"/>
      <c r="D564" s="202" t="s">
        <v>154</v>
      </c>
      <c r="E564" s="203" t="s">
        <v>1</v>
      </c>
      <c r="F564" s="204" t="s">
        <v>210</v>
      </c>
      <c r="G564" s="201"/>
      <c r="H564" s="203" t="s">
        <v>1</v>
      </c>
      <c r="I564" s="205"/>
      <c r="J564" s="201"/>
      <c r="K564" s="201"/>
      <c r="L564" s="206"/>
      <c r="M564" s="207"/>
      <c r="N564" s="208"/>
      <c r="O564" s="208"/>
      <c r="P564" s="208"/>
      <c r="Q564" s="208"/>
      <c r="R564" s="208"/>
      <c r="S564" s="208"/>
      <c r="T564" s="209"/>
      <c r="AT564" s="210" t="s">
        <v>154</v>
      </c>
      <c r="AU564" s="210" t="s">
        <v>88</v>
      </c>
      <c r="AV564" s="13" t="s">
        <v>86</v>
      </c>
      <c r="AW564" s="13" t="s">
        <v>33</v>
      </c>
      <c r="AX564" s="13" t="s">
        <v>78</v>
      </c>
      <c r="AY564" s="210" t="s">
        <v>144</v>
      </c>
    </row>
    <row r="565" spans="1:65" s="14" customFormat="1" ht="11.25">
      <c r="B565" s="211"/>
      <c r="C565" s="212"/>
      <c r="D565" s="202" t="s">
        <v>154</v>
      </c>
      <c r="E565" s="213" t="s">
        <v>1</v>
      </c>
      <c r="F565" s="214" t="s">
        <v>211</v>
      </c>
      <c r="G565" s="212"/>
      <c r="H565" s="215">
        <v>7.4550000000000001</v>
      </c>
      <c r="I565" s="216"/>
      <c r="J565" s="212"/>
      <c r="K565" s="212"/>
      <c r="L565" s="217"/>
      <c r="M565" s="218"/>
      <c r="N565" s="219"/>
      <c r="O565" s="219"/>
      <c r="P565" s="219"/>
      <c r="Q565" s="219"/>
      <c r="R565" s="219"/>
      <c r="S565" s="219"/>
      <c r="T565" s="220"/>
      <c r="AT565" s="221" t="s">
        <v>154</v>
      </c>
      <c r="AU565" s="221" t="s">
        <v>88</v>
      </c>
      <c r="AV565" s="14" t="s">
        <v>88</v>
      </c>
      <c r="AW565" s="14" t="s">
        <v>33</v>
      </c>
      <c r="AX565" s="14" t="s">
        <v>78</v>
      </c>
      <c r="AY565" s="221" t="s">
        <v>144</v>
      </c>
    </row>
    <row r="566" spans="1:65" s="13" customFormat="1" ht="11.25">
      <c r="B566" s="200"/>
      <c r="C566" s="201"/>
      <c r="D566" s="202" t="s">
        <v>154</v>
      </c>
      <c r="E566" s="203" t="s">
        <v>1</v>
      </c>
      <c r="F566" s="204" t="s">
        <v>605</v>
      </c>
      <c r="G566" s="201"/>
      <c r="H566" s="203" t="s">
        <v>1</v>
      </c>
      <c r="I566" s="205"/>
      <c r="J566" s="201"/>
      <c r="K566" s="201"/>
      <c r="L566" s="206"/>
      <c r="M566" s="207"/>
      <c r="N566" s="208"/>
      <c r="O566" s="208"/>
      <c r="P566" s="208"/>
      <c r="Q566" s="208"/>
      <c r="R566" s="208"/>
      <c r="S566" s="208"/>
      <c r="T566" s="209"/>
      <c r="AT566" s="210" t="s">
        <v>154</v>
      </c>
      <c r="AU566" s="210" t="s">
        <v>88</v>
      </c>
      <c r="AV566" s="13" t="s">
        <v>86</v>
      </c>
      <c r="AW566" s="13" t="s">
        <v>33</v>
      </c>
      <c r="AX566" s="13" t="s">
        <v>78</v>
      </c>
      <c r="AY566" s="210" t="s">
        <v>144</v>
      </c>
    </row>
    <row r="567" spans="1:65" s="14" customFormat="1" ht="11.25">
      <c r="B567" s="211"/>
      <c r="C567" s="212"/>
      <c r="D567" s="202" t="s">
        <v>154</v>
      </c>
      <c r="E567" s="213" t="s">
        <v>1</v>
      </c>
      <c r="F567" s="214" t="s">
        <v>177</v>
      </c>
      <c r="G567" s="212"/>
      <c r="H567" s="215">
        <v>1.845</v>
      </c>
      <c r="I567" s="216"/>
      <c r="J567" s="212"/>
      <c r="K567" s="212"/>
      <c r="L567" s="217"/>
      <c r="M567" s="218"/>
      <c r="N567" s="219"/>
      <c r="O567" s="219"/>
      <c r="P567" s="219"/>
      <c r="Q567" s="219"/>
      <c r="R567" s="219"/>
      <c r="S567" s="219"/>
      <c r="T567" s="220"/>
      <c r="AT567" s="221" t="s">
        <v>154</v>
      </c>
      <c r="AU567" s="221" t="s">
        <v>88</v>
      </c>
      <c r="AV567" s="14" t="s">
        <v>88</v>
      </c>
      <c r="AW567" s="14" t="s">
        <v>33</v>
      </c>
      <c r="AX567" s="14" t="s">
        <v>78</v>
      </c>
      <c r="AY567" s="221" t="s">
        <v>144</v>
      </c>
    </row>
    <row r="568" spans="1:65" s="13" customFormat="1" ht="11.25">
      <c r="B568" s="200"/>
      <c r="C568" s="201"/>
      <c r="D568" s="202" t="s">
        <v>154</v>
      </c>
      <c r="E568" s="203" t="s">
        <v>1</v>
      </c>
      <c r="F568" s="204" t="s">
        <v>490</v>
      </c>
      <c r="G568" s="201"/>
      <c r="H568" s="203" t="s">
        <v>1</v>
      </c>
      <c r="I568" s="205"/>
      <c r="J568" s="201"/>
      <c r="K568" s="201"/>
      <c r="L568" s="206"/>
      <c r="M568" s="207"/>
      <c r="N568" s="208"/>
      <c r="O568" s="208"/>
      <c r="P568" s="208"/>
      <c r="Q568" s="208"/>
      <c r="R568" s="208"/>
      <c r="S568" s="208"/>
      <c r="T568" s="209"/>
      <c r="AT568" s="210" t="s">
        <v>154</v>
      </c>
      <c r="AU568" s="210" t="s">
        <v>88</v>
      </c>
      <c r="AV568" s="13" t="s">
        <v>86</v>
      </c>
      <c r="AW568" s="13" t="s">
        <v>33</v>
      </c>
      <c r="AX568" s="13" t="s">
        <v>78</v>
      </c>
      <c r="AY568" s="210" t="s">
        <v>144</v>
      </c>
    </row>
    <row r="569" spans="1:65" s="14" customFormat="1" ht="11.25">
      <c r="B569" s="211"/>
      <c r="C569" s="212"/>
      <c r="D569" s="202" t="s">
        <v>154</v>
      </c>
      <c r="E569" s="213" t="s">
        <v>1</v>
      </c>
      <c r="F569" s="214" t="s">
        <v>606</v>
      </c>
      <c r="G569" s="212"/>
      <c r="H569" s="215">
        <v>66.370999999999995</v>
      </c>
      <c r="I569" s="216"/>
      <c r="J569" s="212"/>
      <c r="K569" s="212"/>
      <c r="L569" s="217"/>
      <c r="M569" s="218"/>
      <c r="N569" s="219"/>
      <c r="O569" s="219"/>
      <c r="P569" s="219"/>
      <c r="Q569" s="219"/>
      <c r="R569" s="219"/>
      <c r="S569" s="219"/>
      <c r="T569" s="220"/>
      <c r="AT569" s="221" t="s">
        <v>154</v>
      </c>
      <c r="AU569" s="221" t="s">
        <v>88</v>
      </c>
      <c r="AV569" s="14" t="s">
        <v>88</v>
      </c>
      <c r="AW569" s="14" t="s">
        <v>33</v>
      </c>
      <c r="AX569" s="14" t="s">
        <v>78</v>
      </c>
      <c r="AY569" s="221" t="s">
        <v>144</v>
      </c>
    </row>
    <row r="570" spans="1:65" s="14" customFormat="1" ht="11.25">
      <c r="B570" s="211"/>
      <c r="C570" s="212"/>
      <c r="D570" s="202" t="s">
        <v>154</v>
      </c>
      <c r="E570" s="213" t="s">
        <v>1</v>
      </c>
      <c r="F570" s="214" t="s">
        <v>607</v>
      </c>
      <c r="G570" s="212"/>
      <c r="H570" s="215">
        <v>-3.0539999999999998</v>
      </c>
      <c r="I570" s="216"/>
      <c r="J570" s="212"/>
      <c r="K570" s="212"/>
      <c r="L570" s="217"/>
      <c r="M570" s="218"/>
      <c r="N570" s="219"/>
      <c r="O570" s="219"/>
      <c r="P570" s="219"/>
      <c r="Q570" s="219"/>
      <c r="R570" s="219"/>
      <c r="S570" s="219"/>
      <c r="T570" s="220"/>
      <c r="AT570" s="221" t="s">
        <v>154</v>
      </c>
      <c r="AU570" s="221" t="s">
        <v>88</v>
      </c>
      <c r="AV570" s="14" t="s">
        <v>88</v>
      </c>
      <c r="AW570" s="14" t="s">
        <v>33</v>
      </c>
      <c r="AX570" s="14" t="s">
        <v>78</v>
      </c>
      <c r="AY570" s="221" t="s">
        <v>144</v>
      </c>
    </row>
    <row r="571" spans="1:65" s="14" customFormat="1" ht="11.25">
      <c r="B571" s="211"/>
      <c r="C571" s="212"/>
      <c r="D571" s="202" t="s">
        <v>154</v>
      </c>
      <c r="E571" s="213" t="s">
        <v>1</v>
      </c>
      <c r="F571" s="214" t="s">
        <v>608</v>
      </c>
      <c r="G571" s="212"/>
      <c r="H571" s="215">
        <v>-4.7279999999999998</v>
      </c>
      <c r="I571" s="216"/>
      <c r="J571" s="212"/>
      <c r="K571" s="212"/>
      <c r="L571" s="217"/>
      <c r="M571" s="218"/>
      <c r="N571" s="219"/>
      <c r="O571" s="219"/>
      <c r="P571" s="219"/>
      <c r="Q571" s="219"/>
      <c r="R571" s="219"/>
      <c r="S571" s="219"/>
      <c r="T571" s="220"/>
      <c r="AT571" s="221" t="s">
        <v>154</v>
      </c>
      <c r="AU571" s="221" t="s">
        <v>88</v>
      </c>
      <c r="AV571" s="14" t="s">
        <v>88</v>
      </c>
      <c r="AW571" s="14" t="s">
        <v>33</v>
      </c>
      <c r="AX571" s="14" t="s">
        <v>78</v>
      </c>
      <c r="AY571" s="221" t="s">
        <v>144</v>
      </c>
    </row>
    <row r="572" spans="1:65" s="14" customFormat="1" ht="11.25">
      <c r="B572" s="211"/>
      <c r="C572" s="212"/>
      <c r="D572" s="202" t="s">
        <v>154</v>
      </c>
      <c r="E572" s="213" t="s">
        <v>1</v>
      </c>
      <c r="F572" s="214" t="s">
        <v>170</v>
      </c>
      <c r="G572" s="212"/>
      <c r="H572" s="215">
        <v>-1.379</v>
      </c>
      <c r="I572" s="216"/>
      <c r="J572" s="212"/>
      <c r="K572" s="212"/>
      <c r="L572" s="217"/>
      <c r="M572" s="218"/>
      <c r="N572" s="219"/>
      <c r="O572" s="219"/>
      <c r="P572" s="219"/>
      <c r="Q572" s="219"/>
      <c r="R572" s="219"/>
      <c r="S572" s="219"/>
      <c r="T572" s="220"/>
      <c r="AT572" s="221" t="s">
        <v>154</v>
      </c>
      <c r="AU572" s="221" t="s">
        <v>88</v>
      </c>
      <c r="AV572" s="14" t="s">
        <v>88</v>
      </c>
      <c r="AW572" s="14" t="s">
        <v>33</v>
      </c>
      <c r="AX572" s="14" t="s">
        <v>78</v>
      </c>
      <c r="AY572" s="221" t="s">
        <v>144</v>
      </c>
    </row>
    <row r="573" spans="1:65" s="14" customFormat="1" ht="11.25">
      <c r="B573" s="211"/>
      <c r="C573" s="212"/>
      <c r="D573" s="202" t="s">
        <v>154</v>
      </c>
      <c r="E573" s="213" t="s">
        <v>1</v>
      </c>
      <c r="F573" s="214" t="s">
        <v>609</v>
      </c>
      <c r="G573" s="212"/>
      <c r="H573" s="215">
        <v>-1.7729999999999999</v>
      </c>
      <c r="I573" s="216"/>
      <c r="J573" s="212"/>
      <c r="K573" s="212"/>
      <c r="L573" s="217"/>
      <c r="M573" s="218"/>
      <c r="N573" s="219"/>
      <c r="O573" s="219"/>
      <c r="P573" s="219"/>
      <c r="Q573" s="219"/>
      <c r="R573" s="219"/>
      <c r="S573" s="219"/>
      <c r="T573" s="220"/>
      <c r="AT573" s="221" t="s">
        <v>154</v>
      </c>
      <c r="AU573" s="221" t="s">
        <v>88</v>
      </c>
      <c r="AV573" s="14" t="s">
        <v>88</v>
      </c>
      <c r="AW573" s="14" t="s">
        <v>33</v>
      </c>
      <c r="AX573" s="14" t="s">
        <v>78</v>
      </c>
      <c r="AY573" s="221" t="s">
        <v>144</v>
      </c>
    </row>
    <row r="574" spans="1:65" s="13" customFormat="1" ht="11.25">
      <c r="B574" s="200"/>
      <c r="C574" s="201"/>
      <c r="D574" s="202" t="s">
        <v>154</v>
      </c>
      <c r="E574" s="203" t="s">
        <v>1</v>
      </c>
      <c r="F574" s="204" t="s">
        <v>220</v>
      </c>
      <c r="G574" s="201"/>
      <c r="H574" s="203" t="s">
        <v>1</v>
      </c>
      <c r="I574" s="205"/>
      <c r="J574" s="201"/>
      <c r="K574" s="201"/>
      <c r="L574" s="206"/>
      <c r="M574" s="207"/>
      <c r="N574" s="208"/>
      <c r="O574" s="208"/>
      <c r="P574" s="208"/>
      <c r="Q574" s="208"/>
      <c r="R574" s="208"/>
      <c r="S574" s="208"/>
      <c r="T574" s="209"/>
      <c r="AT574" s="210" t="s">
        <v>154</v>
      </c>
      <c r="AU574" s="210" t="s">
        <v>88</v>
      </c>
      <c r="AV574" s="13" t="s">
        <v>86</v>
      </c>
      <c r="AW574" s="13" t="s">
        <v>33</v>
      </c>
      <c r="AX574" s="13" t="s">
        <v>78</v>
      </c>
      <c r="AY574" s="210" t="s">
        <v>144</v>
      </c>
    </row>
    <row r="575" spans="1:65" s="14" customFormat="1" ht="11.25">
      <c r="B575" s="211"/>
      <c r="C575" s="212"/>
      <c r="D575" s="202" t="s">
        <v>154</v>
      </c>
      <c r="E575" s="213" t="s">
        <v>1</v>
      </c>
      <c r="F575" s="214" t="s">
        <v>610</v>
      </c>
      <c r="G575" s="212"/>
      <c r="H575" s="215">
        <v>25.439</v>
      </c>
      <c r="I575" s="216"/>
      <c r="J575" s="212"/>
      <c r="K575" s="212"/>
      <c r="L575" s="217"/>
      <c r="M575" s="218"/>
      <c r="N575" s="219"/>
      <c r="O575" s="219"/>
      <c r="P575" s="219"/>
      <c r="Q575" s="219"/>
      <c r="R575" s="219"/>
      <c r="S575" s="219"/>
      <c r="T575" s="220"/>
      <c r="AT575" s="221" t="s">
        <v>154</v>
      </c>
      <c r="AU575" s="221" t="s">
        <v>88</v>
      </c>
      <c r="AV575" s="14" t="s">
        <v>88</v>
      </c>
      <c r="AW575" s="14" t="s">
        <v>33</v>
      </c>
      <c r="AX575" s="14" t="s">
        <v>78</v>
      </c>
      <c r="AY575" s="221" t="s">
        <v>144</v>
      </c>
    </row>
    <row r="576" spans="1:65" s="14" customFormat="1" ht="11.25">
      <c r="B576" s="211"/>
      <c r="C576" s="212"/>
      <c r="D576" s="202" t="s">
        <v>154</v>
      </c>
      <c r="E576" s="213" t="s">
        <v>1</v>
      </c>
      <c r="F576" s="214" t="s">
        <v>204</v>
      </c>
      <c r="G576" s="212"/>
      <c r="H576" s="215">
        <v>-3.1520000000000001</v>
      </c>
      <c r="I576" s="216"/>
      <c r="J576" s="212"/>
      <c r="K576" s="212"/>
      <c r="L576" s="217"/>
      <c r="M576" s="218"/>
      <c r="N576" s="219"/>
      <c r="O576" s="219"/>
      <c r="P576" s="219"/>
      <c r="Q576" s="219"/>
      <c r="R576" s="219"/>
      <c r="S576" s="219"/>
      <c r="T576" s="220"/>
      <c r="AT576" s="221" t="s">
        <v>154</v>
      </c>
      <c r="AU576" s="221" t="s">
        <v>88</v>
      </c>
      <c r="AV576" s="14" t="s">
        <v>88</v>
      </c>
      <c r="AW576" s="14" t="s">
        <v>33</v>
      </c>
      <c r="AX576" s="14" t="s">
        <v>78</v>
      </c>
      <c r="AY576" s="221" t="s">
        <v>144</v>
      </c>
    </row>
    <row r="577" spans="1:51" s="14" customFormat="1" ht="11.25">
      <c r="B577" s="211"/>
      <c r="C577" s="212"/>
      <c r="D577" s="202" t="s">
        <v>154</v>
      </c>
      <c r="E577" s="213" t="s">
        <v>1</v>
      </c>
      <c r="F577" s="214" t="s">
        <v>497</v>
      </c>
      <c r="G577" s="212"/>
      <c r="H577" s="215">
        <v>-0.7</v>
      </c>
      <c r="I577" s="216"/>
      <c r="J577" s="212"/>
      <c r="K577" s="212"/>
      <c r="L577" s="217"/>
      <c r="M577" s="218"/>
      <c r="N577" s="219"/>
      <c r="O577" s="219"/>
      <c r="P577" s="219"/>
      <c r="Q577" s="219"/>
      <c r="R577" s="219"/>
      <c r="S577" s="219"/>
      <c r="T577" s="220"/>
      <c r="AT577" s="221" t="s">
        <v>154</v>
      </c>
      <c r="AU577" s="221" t="s">
        <v>88</v>
      </c>
      <c r="AV577" s="14" t="s">
        <v>88</v>
      </c>
      <c r="AW577" s="14" t="s">
        <v>33</v>
      </c>
      <c r="AX577" s="14" t="s">
        <v>78</v>
      </c>
      <c r="AY577" s="221" t="s">
        <v>144</v>
      </c>
    </row>
    <row r="578" spans="1:51" s="14" customFormat="1" ht="11.25">
      <c r="B578" s="211"/>
      <c r="C578" s="212"/>
      <c r="D578" s="202" t="s">
        <v>154</v>
      </c>
      <c r="E578" s="213" t="s">
        <v>1</v>
      </c>
      <c r="F578" s="214" t="s">
        <v>609</v>
      </c>
      <c r="G578" s="212"/>
      <c r="H578" s="215">
        <v>-1.7729999999999999</v>
      </c>
      <c r="I578" s="216"/>
      <c r="J578" s="212"/>
      <c r="K578" s="212"/>
      <c r="L578" s="217"/>
      <c r="M578" s="218"/>
      <c r="N578" s="219"/>
      <c r="O578" s="219"/>
      <c r="P578" s="219"/>
      <c r="Q578" s="219"/>
      <c r="R578" s="219"/>
      <c r="S578" s="219"/>
      <c r="T578" s="220"/>
      <c r="AT578" s="221" t="s">
        <v>154</v>
      </c>
      <c r="AU578" s="221" t="s">
        <v>88</v>
      </c>
      <c r="AV578" s="14" t="s">
        <v>88</v>
      </c>
      <c r="AW578" s="14" t="s">
        <v>33</v>
      </c>
      <c r="AX578" s="14" t="s">
        <v>78</v>
      </c>
      <c r="AY578" s="221" t="s">
        <v>144</v>
      </c>
    </row>
    <row r="579" spans="1:51" s="13" customFormat="1" ht="11.25">
      <c r="B579" s="200"/>
      <c r="C579" s="201"/>
      <c r="D579" s="202" t="s">
        <v>154</v>
      </c>
      <c r="E579" s="203" t="s">
        <v>1</v>
      </c>
      <c r="F579" s="204" t="s">
        <v>222</v>
      </c>
      <c r="G579" s="201"/>
      <c r="H579" s="203" t="s">
        <v>1</v>
      </c>
      <c r="I579" s="205"/>
      <c r="J579" s="201"/>
      <c r="K579" s="201"/>
      <c r="L579" s="206"/>
      <c r="M579" s="207"/>
      <c r="N579" s="208"/>
      <c r="O579" s="208"/>
      <c r="P579" s="208"/>
      <c r="Q579" s="208"/>
      <c r="R579" s="208"/>
      <c r="S579" s="208"/>
      <c r="T579" s="209"/>
      <c r="AT579" s="210" t="s">
        <v>154</v>
      </c>
      <c r="AU579" s="210" t="s">
        <v>88</v>
      </c>
      <c r="AV579" s="13" t="s">
        <v>86</v>
      </c>
      <c r="AW579" s="13" t="s">
        <v>33</v>
      </c>
      <c r="AX579" s="13" t="s">
        <v>78</v>
      </c>
      <c r="AY579" s="210" t="s">
        <v>144</v>
      </c>
    </row>
    <row r="580" spans="1:51" s="14" customFormat="1" ht="11.25">
      <c r="B580" s="211"/>
      <c r="C580" s="212"/>
      <c r="D580" s="202" t="s">
        <v>154</v>
      </c>
      <c r="E580" s="213" t="s">
        <v>1</v>
      </c>
      <c r="F580" s="214" t="s">
        <v>611</v>
      </c>
      <c r="G580" s="212"/>
      <c r="H580" s="215">
        <v>56.606000000000002</v>
      </c>
      <c r="I580" s="216"/>
      <c r="J580" s="212"/>
      <c r="K580" s="212"/>
      <c r="L580" s="217"/>
      <c r="M580" s="218"/>
      <c r="N580" s="219"/>
      <c r="O580" s="219"/>
      <c r="P580" s="219"/>
      <c r="Q580" s="219"/>
      <c r="R580" s="219"/>
      <c r="S580" s="219"/>
      <c r="T580" s="220"/>
      <c r="AT580" s="221" t="s">
        <v>154</v>
      </c>
      <c r="AU580" s="221" t="s">
        <v>88</v>
      </c>
      <c r="AV580" s="14" t="s">
        <v>88</v>
      </c>
      <c r="AW580" s="14" t="s">
        <v>33</v>
      </c>
      <c r="AX580" s="14" t="s">
        <v>78</v>
      </c>
      <c r="AY580" s="221" t="s">
        <v>144</v>
      </c>
    </row>
    <row r="581" spans="1:51" s="14" customFormat="1" ht="11.25">
      <c r="B581" s="211"/>
      <c r="C581" s="212"/>
      <c r="D581" s="202" t="s">
        <v>154</v>
      </c>
      <c r="E581" s="213" t="s">
        <v>1</v>
      </c>
      <c r="F581" s="214" t="s">
        <v>612</v>
      </c>
      <c r="G581" s="212"/>
      <c r="H581" s="215">
        <v>-1.6819999999999999</v>
      </c>
      <c r="I581" s="216"/>
      <c r="J581" s="212"/>
      <c r="K581" s="212"/>
      <c r="L581" s="217"/>
      <c r="M581" s="218"/>
      <c r="N581" s="219"/>
      <c r="O581" s="219"/>
      <c r="P581" s="219"/>
      <c r="Q581" s="219"/>
      <c r="R581" s="219"/>
      <c r="S581" s="219"/>
      <c r="T581" s="220"/>
      <c r="AT581" s="221" t="s">
        <v>154</v>
      </c>
      <c r="AU581" s="221" t="s">
        <v>88</v>
      </c>
      <c r="AV581" s="14" t="s">
        <v>88</v>
      </c>
      <c r="AW581" s="14" t="s">
        <v>33</v>
      </c>
      <c r="AX581" s="14" t="s">
        <v>78</v>
      </c>
      <c r="AY581" s="221" t="s">
        <v>144</v>
      </c>
    </row>
    <row r="582" spans="1:51" s="14" customFormat="1" ht="11.25">
      <c r="B582" s="211"/>
      <c r="C582" s="212"/>
      <c r="D582" s="202" t="s">
        <v>154</v>
      </c>
      <c r="E582" s="213" t="s">
        <v>1</v>
      </c>
      <c r="F582" s="214" t="s">
        <v>613</v>
      </c>
      <c r="G582" s="212"/>
      <c r="H582" s="215">
        <v>-1.472</v>
      </c>
      <c r="I582" s="216"/>
      <c r="J582" s="212"/>
      <c r="K582" s="212"/>
      <c r="L582" s="217"/>
      <c r="M582" s="218"/>
      <c r="N582" s="219"/>
      <c r="O582" s="219"/>
      <c r="P582" s="219"/>
      <c r="Q582" s="219"/>
      <c r="R582" s="219"/>
      <c r="S582" s="219"/>
      <c r="T582" s="220"/>
      <c r="AT582" s="221" t="s">
        <v>154</v>
      </c>
      <c r="AU582" s="221" t="s">
        <v>88</v>
      </c>
      <c r="AV582" s="14" t="s">
        <v>88</v>
      </c>
      <c r="AW582" s="14" t="s">
        <v>33</v>
      </c>
      <c r="AX582" s="14" t="s">
        <v>78</v>
      </c>
      <c r="AY582" s="221" t="s">
        <v>144</v>
      </c>
    </row>
    <row r="583" spans="1:51" s="14" customFormat="1" ht="11.25">
      <c r="B583" s="211"/>
      <c r="C583" s="212"/>
      <c r="D583" s="202" t="s">
        <v>154</v>
      </c>
      <c r="E583" s="213" t="s">
        <v>1</v>
      </c>
      <c r="F583" s="214" t="s">
        <v>614</v>
      </c>
      <c r="G583" s="212"/>
      <c r="H583" s="215">
        <v>-1.4</v>
      </c>
      <c r="I583" s="216"/>
      <c r="J583" s="212"/>
      <c r="K583" s="212"/>
      <c r="L583" s="217"/>
      <c r="M583" s="218"/>
      <c r="N583" s="219"/>
      <c r="O583" s="219"/>
      <c r="P583" s="219"/>
      <c r="Q583" s="219"/>
      <c r="R583" s="219"/>
      <c r="S583" s="219"/>
      <c r="T583" s="220"/>
      <c r="AT583" s="221" t="s">
        <v>154</v>
      </c>
      <c r="AU583" s="221" t="s">
        <v>88</v>
      </c>
      <c r="AV583" s="14" t="s">
        <v>88</v>
      </c>
      <c r="AW583" s="14" t="s">
        <v>33</v>
      </c>
      <c r="AX583" s="14" t="s">
        <v>78</v>
      </c>
      <c r="AY583" s="221" t="s">
        <v>144</v>
      </c>
    </row>
    <row r="584" spans="1:51" s="13" customFormat="1" ht="11.25">
      <c r="B584" s="200"/>
      <c r="C584" s="201"/>
      <c r="D584" s="202" t="s">
        <v>154</v>
      </c>
      <c r="E584" s="203" t="s">
        <v>1</v>
      </c>
      <c r="F584" s="204" t="s">
        <v>615</v>
      </c>
      <c r="G584" s="201"/>
      <c r="H584" s="203" t="s">
        <v>1</v>
      </c>
      <c r="I584" s="205"/>
      <c r="J584" s="201"/>
      <c r="K584" s="201"/>
      <c r="L584" s="206"/>
      <c r="M584" s="207"/>
      <c r="N584" s="208"/>
      <c r="O584" s="208"/>
      <c r="P584" s="208"/>
      <c r="Q584" s="208"/>
      <c r="R584" s="208"/>
      <c r="S584" s="208"/>
      <c r="T584" s="209"/>
      <c r="AT584" s="210" t="s">
        <v>154</v>
      </c>
      <c r="AU584" s="210" t="s">
        <v>88</v>
      </c>
      <c r="AV584" s="13" t="s">
        <v>86</v>
      </c>
      <c r="AW584" s="13" t="s">
        <v>33</v>
      </c>
      <c r="AX584" s="13" t="s">
        <v>78</v>
      </c>
      <c r="AY584" s="210" t="s">
        <v>144</v>
      </c>
    </row>
    <row r="585" spans="1:51" s="14" customFormat="1" ht="11.25">
      <c r="B585" s="211"/>
      <c r="C585" s="212"/>
      <c r="D585" s="202" t="s">
        <v>154</v>
      </c>
      <c r="E585" s="213" t="s">
        <v>1</v>
      </c>
      <c r="F585" s="214" t="s">
        <v>616</v>
      </c>
      <c r="G585" s="212"/>
      <c r="H585" s="215">
        <v>22.05</v>
      </c>
      <c r="I585" s="216"/>
      <c r="J585" s="212"/>
      <c r="K585" s="212"/>
      <c r="L585" s="217"/>
      <c r="M585" s="218"/>
      <c r="N585" s="219"/>
      <c r="O585" s="219"/>
      <c r="P585" s="219"/>
      <c r="Q585" s="219"/>
      <c r="R585" s="219"/>
      <c r="S585" s="219"/>
      <c r="T585" s="220"/>
      <c r="AT585" s="221" t="s">
        <v>154</v>
      </c>
      <c r="AU585" s="221" t="s">
        <v>88</v>
      </c>
      <c r="AV585" s="14" t="s">
        <v>88</v>
      </c>
      <c r="AW585" s="14" t="s">
        <v>33</v>
      </c>
      <c r="AX585" s="14" t="s">
        <v>78</v>
      </c>
      <c r="AY585" s="221" t="s">
        <v>144</v>
      </c>
    </row>
    <row r="586" spans="1:51" s="14" customFormat="1" ht="11.25">
      <c r="B586" s="211"/>
      <c r="C586" s="212"/>
      <c r="D586" s="202" t="s">
        <v>154</v>
      </c>
      <c r="E586" s="213" t="s">
        <v>1</v>
      </c>
      <c r="F586" s="214" t="s">
        <v>613</v>
      </c>
      <c r="G586" s="212"/>
      <c r="H586" s="215">
        <v>-1.472</v>
      </c>
      <c r="I586" s="216"/>
      <c r="J586" s="212"/>
      <c r="K586" s="212"/>
      <c r="L586" s="217"/>
      <c r="M586" s="218"/>
      <c r="N586" s="219"/>
      <c r="O586" s="219"/>
      <c r="P586" s="219"/>
      <c r="Q586" s="219"/>
      <c r="R586" s="219"/>
      <c r="S586" s="219"/>
      <c r="T586" s="220"/>
      <c r="AT586" s="221" t="s">
        <v>154</v>
      </c>
      <c r="AU586" s="221" t="s">
        <v>88</v>
      </c>
      <c r="AV586" s="14" t="s">
        <v>88</v>
      </c>
      <c r="AW586" s="14" t="s">
        <v>33</v>
      </c>
      <c r="AX586" s="14" t="s">
        <v>78</v>
      </c>
      <c r="AY586" s="221" t="s">
        <v>144</v>
      </c>
    </row>
    <row r="587" spans="1:51" s="13" customFormat="1" ht="11.25">
      <c r="B587" s="200"/>
      <c r="C587" s="201"/>
      <c r="D587" s="202" t="s">
        <v>154</v>
      </c>
      <c r="E587" s="203" t="s">
        <v>1</v>
      </c>
      <c r="F587" s="204" t="s">
        <v>618</v>
      </c>
      <c r="G587" s="201"/>
      <c r="H587" s="203" t="s">
        <v>1</v>
      </c>
      <c r="I587" s="205"/>
      <c r="J587" s="201"/>
      <c r="K587" s="201"/>
      <c r="L587" s="206"/>
      <c r="M587" s="207"/>
      <c r="N587" s="208"/>
      <c r="O587" s="208"/>
      <c r="P587" s="208"/>
      <c r="Q587" s="208"/>
      <c r="R587" s="208"/>
      <c r="S587" s="208"/>
      <c r="T587" s="209"/>
      <c r="AT587" s="210" t="s">
        <v>154</v>
      </c>
      <c r="AU587" s="210" t="s">
        <v>88</v>
      </c>
      <c r="AV587" s="13" t="s">
        <v>86</v>
      </c>
      <c r="AW587" s="13" t="s">
        <v>33</v>
      </c>
      <c r="AX587" s="13" t="s">
        <v>78</v>
      </c>
      <c r="AY587" s="210" t="s">
        <v>144</v>
      </c>
    </row>
    <row r="588" spans="1:51" s="14" customFormat="1" ht="11.25">
      <c r="B588" s="211"/>
      <c r="C588" s="212"/>
      <c r="D588" s="202" t="s">
        <v>154</v>
      </c>
      <c r="E588" s="213" t="s">
        <v>1</v>
      </c>
      <c r="F588" s="214" t="s">
        <v>619</v>
      </c>
      <c r="G588" s="212"/>
      <c r="H588" s="215">
        <v>5.24</v>
      </c>
      <c r="I588" s="216"/>
      <c r="J588" s="212"/>
      <c r="K588" s="212"/>
      <c r="L588" s="217"/>
      <c r="M588" s="218"/>
      <c r="N588" s="219"/>
      <c r="O588" s="219"/>
      <c r="P588" s="219"/>
      <c r="Q588" s="219"/>
      <c r="R588" s="219"/>
      <c r="S588" s="219"/>
      <c r="T588" s="220"/>
      <c r="AT588" s="221" t="s">
        <v>154</v>
      </c>
      <c r="AU588" s="221" t="s">
        <v>88</v>
      </c>
      <c r="AV588" s="14" t="s">
        <v>88</v>
      </c>
      <c r="AW588" s="14" t="s">
        <v>33</v>
      </c>
      <c r="AX588" s="14" t="s">
        <v>78</v>
      </c>
      <c r="AY588" s="221" t="s">
        <v>144</v>
      </c>
    </row>
    <row r="589" spans="1:51" s="15" customFormat="1" ht="11.25">
      <c r="B589" s="222"/>
      <c r="C589" s="223"/>
      <c r="D589" s="202" t="s">
        <v>154</v>
      </c>
      <c r="E589" s="224" t="s">
        <v>1</v>
      </c>
      <c r="F589" s="225" t="s">
        <v>157</v>
      </c>
      <c r="G589" s="223"/>
      <c r="H589" s="226">
        <v>168.98599999999999</v>
      </c>
      <c r="I589" s="227"/>
      <c r="J589" s="223"/>
      <c r="K589" s="223"/>
      <c r="L589" s="228"/>
      <c r="M589" s="254"/>
      <c r="N589" s="255"/>
      <c r="O589" s="255"/>
      <c r="P589" s="255"/>
      <c r="Q589" s="255"/>
      <c r="R589" s="255"/>
      <c r="S589" s="255"/>
      <c r="T589" s="256"/>
      <c r="AT589" s="232" t="s">
        <v>154</v>
      </c>
      <c r="AU589" s="232" t="s">
        <v>88</v>
      </c>
      <c r="AV589" s="15" t="s">
        <v>152</v>
      </c>
      <c r="AW589" s="15" t="s">
        <v>33</v>
      </c>
      <c r="AX589" s="15" t="s">
        <v>86</v>
      </c>
      <c r="AY589" s="232" t="s">
        <v>144</v>
      </c>
    </row>
    <row r="590" spans="1:51" s="2" customFormat="1" ht="6.95" customHeight="1">
      <c r="A590" s="35"/>
      <c r="B590" s="55"/>
      <c r="C590" s="56"/>
      <c r="D590" s="56"/>
      <c r="E590" s="56"/>
      <c r="F590" s="56"/>
      <c r="G590" s="56"/>
      <c r="H590" s="56"/>
      <c r="I590" s="56"/>
      <c r="J590" s="56"/>
      <c r="K590" s="56"/>
      <c r="L590" s="40"/>
      <c r="M590" s="35"/>
      <c r="O590" s="35"/>
      <c r="P590" s="35"/>
      <c r="Q590" s="35"/>
      <c r="R590" s="35"/>
      <c r="S590" s="35"/>
      <c r="T590" s="35"/>
      <c r="U590" s="35"/>
      <c r="V590" s="35"/>
      <c r="W590" s="35"/>
      <c r="X590" s="35"/>
      <c r="Y590" s="35"/>
      <c r="Z590" s="35"/>
      <c r="AA590" s="35"/>
      <c r="AB590" s="35"/>
      <c r="AC590" s="35"/>
      <c r="AD590" s="35"/>
      <c r="AE590" s="35"/>
    </row>
  </sheetData>
  <sheetProtection algorithmName="SHA-512" hashValue="+au9c9aEGS+r+PHmm1DsAk/82ENxaRcqvIK9rPz10YQChhKmd38LtcNbhgdfp3bx0G5b3Jegs7fJB2XdL2N/zA==" saltValue="5ZLOtwEzGmAjIlv9sGven72CrvVnCXQwpUmZt1/9zovEc5nK4jPlzV9fcK7IQqX41AxKEocLmigDKd04PcXyHQ==" spinCount="100000" sheet="1" objects="1" scenarios="1" formatColumns="0" formatRows="0" autoFilter="0"/>
  <autoFilter ref="C131:K589" xr:uid="{00000000-0009-0000-0000-000001000000}"/>
  <mergeCells count="9">
    <mergeCell ref="E87:H87"/>
    <mergeCell ref="E122:H122"/>
    <mergeCell ref="E124:H12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4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91</v>
      </c>
    </row>
    <row r="3" spans="1:46" s="1" customFormat="1" ht="6.95" customHeight="1">
      <c r="B3" s="109"/>
      <c r="C3" s="110"/>
      <c r="D3" s="110"/>
      <c r="E3" s="110"/>
      <c r="F3" s="110"/>
      <c r="G3" s="110"/>
      <c r="H3" s="110"/>
      <c r="I3" s="110"/>
      <c r="J3" s="110"/>
      <c r="K3" s="110"/>
      <c r="L3" s="21"/>
      <c r="AT3" s="18" t="s">
        <v>88</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26.25" customHeight="1">
      <c r="B7" s="21"/>
      <c r="E7" s="303" t="str">
        <f>'Rekapitulace stavby'!K6</f>
        <v>Úprava čistých prostor přípravy Radiofarmak, Nemocnice Nové Město na Moravě</v>
      </c>
      <c r="F7" s="304"/>
      <c r="G7" s="304"/>
      <c r="H7" s="304"/>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624</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17. 1. 2022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107</v>
      </c>
      <c r="F15" s="35"/>
      <c r="G15" s="35"/>
      <c r="H15" s="35"/>
      <c r="I15" s="113" t="s">
        <v>28</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29</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31</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28</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34</v>
      </c>
      <c r="E23" s="35"/>
      <c r="F23" s="35"/>
      <c r="G23" s="35"/>
      <c r="H23" s="35"/>
      <c r="I23" s="113" t="s">
        <v>25</v>
      </c>
      <c r="J23" s="114" t="s">
        <v>35</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28</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35"/>
      <c r="J30" s="121">
        <f>ROUND(J120,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2" t="s">
        <v>39</v>
      </c>
      <c r="J32" s="122" t="s">
        <v>41</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42</v>
      </c>
      <c r="E33" s="113" t="s">
        <v>43</v>
      </c>
      <c r="F33" s="124">
        <f>ROUND((SUM(BE120:BE145)),  2)</f>
        <v>0</v>
      </c>
      <c r="G33" s="35"/>
      <c r="H33" s="35"/>
      <c r="I33" s="125">
        <v>0.21</v>
      </c>
      <c r="J33" s="124">
        <f>ROUND(((SUM(BE120:BE145))*I33),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44</v>
      </c>
      <c r="F34" s="124">
        <f>ROUND((SUM(BF120:BF145)),  2)</f>
        <v>0</v>
      </c>
      <c r="G34" s="35"/>
      <c r="H34" s="35"/>
      <c r="I34" s="125">
        <v>0.15</v>
      </c>
      <c r="J34" s="124">
        <f>ROUND(((SUM(BF120:BF145))*I34),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45</v>
      </c>
      <c r="F35" s="124">
        <f>ROUND((SUM(BG120:BG145)),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46</v>
      </c>
      <c r="F36" s="124">
        <f>ROUND((SUM(BH120:BH145)),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47</v>
      </c>
      <c r="F37" s="124">
        <f>ROUND((SUM(BI120:BI145)),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48</v>
      </c>
      <c r="E39" s="128"/>
      <c r="F39" s="128"/>
      <c r="G39" s="129" t="s">
        <v>49</v>
      </c>
      <c r="H39" s="130" t="s">
        <v>50</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51</v>
      </c>
      <c r="E50" s="134"/>
      <c r="F50" s="134"/>
      <c r="G50" s="133" t="s">
        <v>52</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53</v>
      </c>
      <c r="E61" s="136"/>
      <c r="F61" s="137" t="s">
        <v>54</v>
      </c>
      <c r="G61" s="135" t="s">
        <v>53</v>
      </c>
      <c r="H61" s="136"/>
      <c r="I61" s="136"/>
      <c r="J61" s="138" t="s">
        <v>54</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55</v>
      </c>
      <c r="E65" s="139"/>
      <c r="F65" s="139"/>
      <c r="G65" s="133" t="s">
        <v>56</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53</v>
      </c>
      <c r="E76" s="136"/>
      <c r="F76" s="137" t="s">
        <v>54</v>
      </c>
      <c r="G76" s="135" t="s">
        <v>53</v>
      </c>
      <c r="H76" s="136"/>
      <c r="I76" s="136"/>
      <c r="J76" s="138" t="s">
        <v>54</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108</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26.25" customHeight="1">
      <c r="A85" s="35"/>
      <c r="B85" s="36"/>
      <c r="C85" s="37"/>
      <c r="D85" s="37"/>
      <c r="E85" s="310" t="str">
        <f>E7</f>
        <v>Úprava čistých prostor přípravy Radiofarmak, Nemocnice Nové Město na Moravě</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02 - Zdravotní technická ...</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Nové Město na Moravě</v>
      </c>
      <c r="G89" s="37"/>
      <c r="H89" s="37"/>
      <c r="I89" s="30" t="s">
        <v>22</v>
      </c>
      <c r="J89" s="67" t="str">
        <f>IF(J12="","",J12)</f>
        <v>17. 1. 2022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ATELIER H1 &amp; ATELIER HÁJEK s.r.o., Jižní 870/0</v>
      </c>
      <c r="G91" s="37"/>
      <c r="H91" s="37"/>
      <c r="I91" s="30" t="s">
        <v>31</v>
      </c>
      <c r="J91" s="33" t="str">
        <f>E21</f>
        <v xml:space="preserve"> </v>
      </c>
      <c r="K91" s="37"/>
      <c r="L91" s="52"/>
      <c r="S91" s="35"/>
      <c r="T91" s="35"/>
      <c r="U91" s="35"/>
      <c r="V91" s="35"/>
      <c r="W91" s="35"/>
      <c r="X91" s="35"/>
      <c r="Y91" s="35"/>
      <c r="Z91" s="35"/>
      <c r="AA91" s="35"/>
      <c r="AB91" s="35"/>
      <c r="AC91" s="35"/>
      <c r="AD91" s="35"/>
      <c r="AE91" s="35"/>
    </row>
    <row r="92" spans="1:47" s="2" customFormat="1" ht="25.7" customHeight="1">
      <c r="A92" s="35"/>
      <c r="B92" s="36"/>
      <c r="C92" s="30" t="s">
        <v>29</v>
      </c>
      <c r="D92" s="37"/>
      <c r="E92" s="37"/>
      <c r="F92" s="28" t="str">
        <f>IF(E18="","",E18)</f>
        <v>Vyplň údaj</v>
      </c>
      <c r="G92" s="37"/>
      <c r="H92" s="37"/>
      <c r="I92" s="30" t="s">
        <v>34</v>
      </c>
      <c r="J92" s="33" t="str">
        <f>E24</f>
        <v>A.D.S. Rokycany s.r.o.</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109</v>
      </c>
      <c r="D94" s="145"/>
      <c r="E94" s="145"/>
      <c r="F94" s="145"/>
      <c r="G94" s="145"/>
      <c r="H94" s="145"/>
      <c r="I94" s="145"/>
      <c r="J94" s="146" t="s">
        <v>110</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111</v>
      </c>
      <c r="D96" s="37"/>
      <c r="E96" s="37"/>
      <c r="F96" s="37"/>
      <c r="G96" s="37"/>
      <c r="H96" s="37"/>
      <c r="I96" s="37"/>
      <c r="J96" s="85">
        <f>J120</f>
        <v>0</v>
      </c>
      <c r="K96" s="37"/>
      <c r="L96" s="52"/>
      <c r="S96" s="35"/>
      <c r="T96" s="35"/>
      <c r="U96" s="35"/>
      <c r="V96" s="35"/>
      <c r="W96" s="35"/>
      <c r="X96" s="35"/>
      <c r="Y96" s="35"/>
      <c r="Z96" s="35"/>
      <c r="AA96" s="35"/>
      <c r="AB96" s="35"/>
      <c r="AC96" s="35"/>
      <c r="AD96" s="35"/>
      <c r="AE96" s="35"/>
      <c r="AU96" s="18" t="s">
        <v>112</v>
      </c>
    </row>
    <row r="97" spans="1:31" s="9" customFormat="1" ht="24.95" customHeight="1">
      <c r="B97" s="148"/>
      <c r="C97" s="149"/>
      <c r="D97" s="150" t="s">
        <v>118</v>
      </c>
      <c r="E97" s="151"/>
      <c r="F97" s="151"/>
      <c r="G97" s="151"/>
      <c r="H97" s="151"/>
      <c r="I97" s="151"/>
      <c r="J97" s="152">
        <f>J121</f>
        <v>0</v>
      </c>
      <c r="K97" s="149"/>
      <c r="L97" s="153"/>
    </row>
    <row r="98" spans="1:31" s="10" customFormat="1" ht="19.899999999999999" customHeight="1">
      <c r="B98" s="154"/>
      <c r="C98" s="155"/>
      <c r="D98" s="156" t="s">
        <v>625</v>
      </c>
      <c r="E98" s="157"/>
      <c r="F98" s="157"/>
      <c r="G98" s="157"/>
      <c r="H98" s="157"/>
      <c r="I98" s="157"/>
      <c r="J98" s="158">
        <f>J122</f>
        <v>0</v>
      </c>
      <c r="K98" s="155"/>
      <c r="L98" s="159"/>
    </row>
    <row r="99" spans="1:31" s="10" customFormat="1" ht="19.899999999999999" customHeight="1">
      <c r="B99" s="154"/>
      <c r="C99" s="155"/>
      <c r="D99" s="156" t="s">
        <v>626</v>
      </c>
      <c r="E99" s="157"/>
      <c r="F99" s="157"/>
      <c r="G99" s="157"/>
      <c r="H99" s="157"/>
      <c r="I99" s="157"/>
      <c r="J99" s="158">
        <f>J128</f>
        <v>0</v>
      </c>
      <c r="K99" s="155"/>
      <c r="L99" s="159"/>
    </row>
    <row r="100" spans="1:31" s="10" customFormat="1" ht="19.899999999999999" customHeight="1">
      <c r="B100" s="154"/>
      <c r="C100" s="155"/>
      <c r="D100" s="156" t="s">
        <v>119</v>
      </c>
      <c r="E100" s="157"/>
      <c r="F100" s="157"/>
      <c r="G100" s="157"/>
      <c r="H100" s="157"/>
      <c r="I100" s="157"/>
      <c r="J100" s="158">
        <f>J137</f>
        <v>0</v>
      </c>
      <c r="K100" s="155"/>
      <c r="L100" s="159"/>
    </row>
    <row r="101" spans="1:31" s="2" customFormat="1" ht="21.75" customHeight="1">
      <c r="A101" s="35"/>
      <c r="B101" s="36"/>
      <c r="C101" s="37"/>
      <c r="D101" s="37"/>
      <c r="E101" s="37"/>
      <c r="F101" s="37"/>
      <c r="G101" s="37"/>
      <c r="H101" s="37"/>
      <c r="I101" s="37"/>
      <c r="J101" s="37"/>
      <c r="K101" s="37"/>
      <c r="L101" s="52"/>
      <c r="S101" s="35"/>
      <c r="T101" s="35"/>
      <c r="U101" s="35"/>
      <c r="V101" s="35"/>
      <c r="W101" s="35"/>
      <c r="X101" s="35"/>
      <c r="Y101" s="35"/>
      <c r="Z101" s="35"/>
      <c r="AA101" s="35"/>
      <c r="AB101" s="35"/>
      <c r="AC101" s="35"/>
      <c r="AD101" s="35"/>
      <c r="AE101" s="35"/>
    </row>
    <row r="102" spans="1:31" s="2" customFormat="1" ht="6.95" customHeight="1">
      <c r="A102" s="35"/>
      <c r="B102" s="55"/>
      <c r="C102" s="56"/>
      <c r="D102" s="56"/>
      <c r="E102" s="56"/>
      <c r="F102" s="56"/>
      <c r="G102" s="56"/>
      <c r="H102" s="56"/>
      <c r="I102" s="56"/>
      <c r="J102" s="56"/>
      <c r="K102" s="56"/>
      <c r="L102" s="52"/>
      <c r="S102" s="35"/>
      <c r="T102" s="35"/>
      <c r="U102" s="35"/>
      <c r="V102" s="35"/>
      <c r="W102" s="35"/>
      <c r="X102" s="35"/>
      <c r="Y102" s="35"/>
      <c r="Z102" s="35"/>
      <c r="AA102" s="35"/>
      <c r="AB102" s="35"/>
      <c r="AC102" s="35"/>
      <c r="AD102" s="35"/>
      <c r="AE102" s="35"/>
    </row>
    <row r="106" spans="1:31" s="2" customFormat="1" ht="6.95" customHeight="1">
      <c r="A106" s="35"/>
      <c r="B106" s="57"/>
      <c r="C106" s="58"/>
      <c r="D106" s="58"/>
      <c r="E106" s="58"/>
      <c r="F106" s="58"/>
      <c r="G106" s="58"/>
      <c r="H106" s="58"/>
      <c r="I106" s="58"/>
      <c r="J106" s="58"/>
      <c r="K106" s="58"/>
      <c r="L106" s="52"/>
      <c r="S106" s="35"/>
      <c r="T106" s="35"/>
      <c r="U106" s="35"/>
      <c r="V106" s="35"/>
      <c r="W106" s="35"/>
      <c r="X106" s="35"/>
      <c r="Y106" s="35"/>
      <c r="Z106" s="35"/>
      <c r="AA106" s="35"/>
      <c r="AB106" s="35"/>
      <c r="AC106" s="35"/>
      <c r="AD106" s="35"/>
      <c r="AE106" s="35"/>
    </row>
    <row r="107" spans="1:31" s="2" customFormat="1" ht="24.95" customHeight="1">
      <c r="A107" s="35"/>
      <c r="B107" s="36"/>
      <c r="C107" s="24" t="s">
        <v>129</v>
      </c>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6.95" customHeight="1">
      <c r="A108" s="35"/>
      <c r="B108" s="36"/>
      <c r="C108" s="37"/>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2" customHeight="1">
      <c r="A109" s="35"/>
      <c r="B109" s="36"/>
      <c r="C109" s="30" t="s">
        <v>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26.25" customHeight="1">
      <c r="A110" s="35"/>
      <c r="B110" s="36"/>
      <c r="C110" s="37"/>
      <c r="D110" s="37"/>
      <c r="E110" s="310" t="str">
        <f>E7</f>
        <v>Úprava čistých prostor přípravy Radiofarmak, Nemocnice Nové Město na Moravě</v>
      </c>
      <c r="F110" s="311"/>
      <c r="G110" s="311"/>
      <c r="H110" s="311"/>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105</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262" t="str">
        <f>E9</f>
        <v>02 - Zdravotní technická ...</v>
      </c>
      <c r="F112" s="312"/>
      <c r="G112" s="312"/>
      <c r="H112" s="312"/>
      <c r="I112" s="37"/>
      <c r="J112" s="37"/>
      <c r="K112" s="37"/>
      <c r="L112" s="52"/>
      <c r="S112" s="35"/>
      <c r="T112" s="35"/>
      <c r="U112" s="35"/>
      <c r="V112" s="35"/>
      <c r="W112" s="35"/>
      <c r="X112" s="35"/>
      <c r="Y112" s="35"/>
      <c r="Z112" s="35"/>
      <c r="AA112" s="35"/>
      <c r="AB112" s="35"/>
      <c r="AC112" s="35"/>
      <c r="AD112" s="35"/>
      <c r="AE112" s="35"/>
    </row>
    <row r="113" spans="1:65" s="2" customFormat="1" ht="6.9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20</v>
      </c>
      <c r="D114" s="37"/>
      <c r="E114" s="37"/>
      <c r="F114" s="28" t="str">
        <f>F12</f>
        <v>Nové Město na Moravě</v>
      </c>
      <c r="G114" s="37"/>
      <c r="H114" s="37"/>
      <c r="I114" s="30" t="s">
        <v>22</v>
      </c>
      <c r="J114" s="67" t="str">
        <f>IF(J12="","",J12)</f>
        <v>17. 1. 2022</v>
      </c>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24</v>
      </c>
      <c r="D116" s="37"/>
      <c r="E116" s="37"/>
      <c r="F116" s="28" t="str">
        <f>E15</f>
        <v>ATELIER H1 &amp; ATELIER HÁJEK s.r.o., Jižní 870/0</v>
      </c>
      <c r="G116" s="37"/>
      <c r="H116" s="37"/>
      <c r="I116" s="30" t="s">
        <v>31</v>
      </c>
      <c r="J116" s="33" t="str">
        <f>E21</f>
        <v xml:space="preserve"> </v>
      </c>
      <c r="K116" s="37"/>
      <c r="L116" s="52"/>
      <c r="S116" s="35"/>
      <c r="T116" s="35"/>
      <c r="U116" s="35"/>
      <c r="V116" s="35"/>
      <c r="W116" s="35"/>
      <c r="X116" s="35"/>
      <c r="Y116" s="35"/>
      <c r="Z116" s="35"/>
      <c r="AA116" s="35"/>
      <c r="AB116" s="35"/>
      <c r="AC116" s="35"/>
      <c r="AD116" s="35"/>
      <c r="AE116" s="35"/>
    </row>
    <row r="117" spans="1:65" s="2" customFormat="1" ht="25.7" customHeight="1">
      <c r="A117" s="35"/>
      <c r="B117" s="36"/>
      <c r="C117" s="30" t="s">
        <v>29</v>
      </c>
      <c r="D117" s="37"/>
      <c r="E117" s="37"/>
      <c r="F117" s="28" t="str">
        <f>IF(E18="","",E18)</f>
        <v>Vyplň údaj</v>
      </c>
      <c r="G117" s="37"/>
      <c r="H117" s="37"/>
      <c r="I117" s="30" t="s">
        <v>34</v>
      </c>
      <c r="J117" s="33" t="str">
        <f>E24</f>
        <v>A.D.S. Rokycany s.r.o.</v>
      </c>
      <c r="K117" s="37"/>
      <c r="L117" s="52"/>
      <c r="S117" s="35"/>
      <c r="T117" s="35"/>
      <c r="U117" s="35"/>
      <c r="V117" s="35"/>
      <c r="W117" s="35"/>
      <c r="X117" s="35"/>
      <c r="Y117" s="35"/>
      <c r="Z117" s="35"/>
      <c r="AA117" s="35"/>
      <c r="AB117" s="35"/>
      <c r="AC117" s="35"/>
      <c r="AD117" s="35"/>
      <c r="AE117" s="35"/>
    </row>
    <row r="118" spans="1:65" s="2" customFormat="1" ht="10.3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11" customFormat="1" ht="29.25" customHeight="1">
      <c r="A119" s="160"/>
      <c r="B119" s="161"/>
      <c r="C119" s="162" t="s">
        <v>130</v>
      </c>
      <c r="D119" s="163" t="s">
        <v>63</v>
      </c>
      <c r="E119" s="163" t="s">
        <v>59</v>
      </c>
      <c r="F119" s="163" t="s">
        <v>60</v>
      </c>
      <c r="G119" s="163" t="s">
        <v>131</v>
      </c>
      <c r="H119" s="163" t="s">
        <v>132</v>
      </c>
      <c r="I119" s="163" t="s">
        <v>133</v>
      </c>
      <c r="J119" s="163" t="s">
        <v>110</v>
      </c>
      <c r="K119" s="164" t="s">
        <v>134</v>
      </c>
      <c r="L119" s="165"/>
      <c r="M119" s="76" t="s">
        <v>1</v>
      </c>
      <c r="N119" s="77" t="s">
        <v>42</v>
      </c>
      <c r="O119" s="77" t="s">
        <v>135</v>
      </c>
      <c r="P119" s="77" t="s">
        <v>136</v>
      </c>
      <c r="Q119" s="77" t="s">
        <v>137</v>
      </c>
      <c r="R119" s="77" t="s">
        <v>138</v>
      </c>
      <c r="S119" s="77" t="s">
        <v>139</v>
      </c>
      <c r="T119" s="78" t="s">
        <v>140</v>
      </c>
      <c r="U119" s="160"/>
      <c r="V119" s="160"/>
      <c r="W119" s="160"/>
      <c r="X119" s="160"/>
      <c r="Y119" s="160"/>
      <c r="Z119" s="160"/>
      <c r="AA119" s="160"/>
      <c r="AB119" s="160"/>
      <c r="AC119" s="160"/>
      <c r="AD119" s="160"/>
      <c r="AE119" s="160"/>
    </row>
    <row r="120" spans="1:65" s="2" customFormat="1" ht="22.9" customHeight="1">
      <c r="A120" s="35"/>
      <c r="B120" s="36"/>
      <c r="C120" s="83" t="s">
        <v>141</v>
      </c>
      <c r="D120" s="37"/>
      <c r="E120" s="37"/>
      <c r="F120" s="37"/>
      <c r="G120" s="37"/>
      <c r="H120" s="37"/>
      <c r="I120" s="37"/>
      <c r="J120" s="166">
        <f>BK120</f>
        <v>0</v>
      </c>
      <c r="K120" s="37"/>
      <c r="L120" s="40"/>
      <c r="M120" s="79"/>
      <c r="N120" s="167"/>
      <c r="O120" s="80"/>
      <c r="P120" s="168">
        <f>P121</f>
        <v>0</v>
      </c>
      <c r="Q120" s="80"/>
      <c r="R120" s="168">
        <f>R121</f>
        <v>0</v>
      </c>
      <c r="S120" s="80"/>
      <c r="T120" s="169">
        <f>T121</f>
        <v>0</v>
      </c>
      <c r="U120" s="35"/>
      <c r="V120" s="35"/>
      <c r="W120" s="35"/>
      <c r="X120" s="35"/>
      <c r="Y120" s="35"/>
      <c r="Z120" s="35"/>
      <c r="AA120" s="35"/>
      <c r="AB120" s="35"/>
      <c r="AC120" s="35"/>
      <c r="AD120" s="35"/>
      <c r="AE120" s="35"/>
      <c r="AT120" s="18" t="s">
        <v>77</v>
      </c>
      <c r="AU120" s="18" t="s">
        <v>112</v>
      </c>
      <c r="BK120" s="170">
        <f>BK121</f>
        <v>0</v>
      </c>
    </row>
    <row r="121" spans="1:65" s="12" customFormat="1" ht="25.9" customHeight="1">
      <c r="B121" s="171"/>
      <c r="C121" s="172"/>
      <c r="D121" s="173" t="s">
        <v>77</v>
      </c>
      <c r="E121" s="174" t="s">
        <v>313</v>
      </c>
      <c r="F121" s="174" t="s">
        <v>314</v>
      </c>
      <c r="G121" s="172"/>
      <c r="H121" s="172"/>
      <c r="I121" s="175"/>
      <c r="J121" s="176">
        <f>BK121</f>
        <v>0</v>
      </c>
      <c r="K121" s="172"/>
      <c r="L121" s="177"/>
      <c r="M121" s="178"/>
      <c r="N121" s="179"/>
      <c r="O121" s="179"/>
      <c r="P121" s="180">
        <f>P122+P128+P137</f>
        <v>0</v>
      </c>
      <c r="Q121" s="179"/>
      <c r="R121" s="180">
        <f>R122+R128+R137</f>
        <v>0</v>
      </c>
      <c r="S121" s="179"/>
      <c r="T121" s="181">
        <f>T122+T128+T137</f>
        <v>0</v>
      </c>
      <c r="AR121" s="182" t="s">
        <v>88</v>
      </c>
      <c r="AT121" s="183" t="s">
        <v>77</v>
      </c>
      <c r="AU121" s="183" t="s">
        <v>78</v>
      </c>
      <c r="AY121" s="182" t="s">
        <v>144</v>
      </c>
      <c r="BK121" s="184">
        <f>BK122+BK128+BK137</f>
        <v>0</v>
      </c>
    </row>
    <row r="122" spans="1:65" s="12" customFormat="1" ht="22.9" customHeight="1">
      <c r="B122" s="171"/>
      <c r="C122" s="172"/>
      <c r="D122" s="173" t="s">
        <v>77</v>
      </c>
      <c r="E122" s="185" t="s">
        <v>627</v>
      </c>
      <c r="F122" s="185" t="s">
        <v>628</v>
      </c>
      <c r="G122" s="172"/>
      <c r="H122" s="172"/>
      <c r="I122" s="175"/>
      <c r="J122" s="186">
        <f>BK122</f>
        <v>0</v>
      </c>
      <c r="K122" s="172"/>
      <c r="L122" s="177"/>
      <c r="M122" s="178"/>
      <c r="N122" s="179"/>
      <c r="O122" s="179"/>
      <c r="P122" s="180">
        <f>SUM(P123:P127)</f>
        <v>0</v>
      </c>
      <c r="Q122" s="179"/>
      <c r="R122" s="180">
        <f>SUM(R123:R127)</f>
        <v>0</v>
      </c>
      <c r="S122" s="179"/>
      <c r="T122" s="181">
        <f>SUM(T123:T127)</f>
        <v>0</v>
      </c>
      <c r="AR122" s="182" t="s">
        <v>88</v>
      </c>
      <c r="AT122" s="183" t="s">
        <v>77</v>
      </c>
      <c r="AU122" s="183" t="s">
        <v>86</v>
      </c>
      <c r="AY122" s="182" t="s">
        <v>144</v>
      </c>
      <c r="BK122" s="184">
        <f>SUM(BK123:BK127)</f>
        <v>0</v>
      </c>
    </row>
    <row r="123" spans="1:65" s="2" customFormat="1" ht="21.75" customHeight="1">
      <c r="A123" s="35"/>
      <c r="B123" s="36"/>
      <c r="C123" s="187" t="s">
        <v>86</v>
      </c>
      <c r="D123" s="187" t="s">
        <v>147</v>
      </c>
      <c r="E123" s="188" t="s">
        <v>629</v>
      </c>
      <c r="F123" s="189" t="s">
        <v>630</v>
      </c>
      <c r="G123" s="190" t="s">
        <v>181</v>
      </c>
      <c r="H123" s="191">
        <v>5</v>
      </c>
      <c r="I123" s="192"/>
      <c r="J123" s="193">
        <f>ROUND(I123*H123,2)</f>
        <v>0</v>
      </c>
      <c r="K123" s="189" t="s">
        <v>151</v>
      </c>
      <c r="L123" s="40"/>
      <c r="M123" s="194" t="s">
        <v>1</v>
      </c>
      <c r="N123" s="195" t="s">
        <v>43</v>
      </c>
      <c r="O123" s="72"/>
      <c r="P123" s="196">
        <f>O123*H123</f>
        <v>0</v>
      </c>
      <c r="Q123" s="196">
        <v>0</v>
      </c>
      <c r="R123" s="196">
        <f>Q123*H123</f>
        <v>0</v>
      </c>
      <c r="S123" s="196">
        <v>0</v>
      </c>
      <c r="T123" s="197">
        <f>S123*H123</f>
        <v>0</v>
      </c>
      <c r="U123" s="35"/>
      <c r="V123" s="35"/>
      <c r="W123" s="35"/>
      <c r="X123" s="35"/>
      <c r="Y123" s="35"/>
      <c r="Z123" s="35"/>
      <c r="AA123" s="35"/>
      <c r="AB123" s="35"/>
      <c r="AC123" s="35"/>
      <c r="AD123" s="35"/>
      <c r="AE123" s="35"/>
      <c r="AR123" s="198" t="s">
        <v>244</v>
      </c>
      <c r="AT123" s="198" t="s">
        <v>147</v>
      </c>
      <c r="AU123" s="198" t="s">
        <v>88</v>
      </c>
      <c r="AY123" s="18" t="s">
        <v>144</v>
      </c>
      <c r="BE123" s="199">
        <f>IF(N123="základní",J123,0)</f>
        <v>0</v>
      </c>
      <c r="BF123" s="199">
        <f>IF(N123="snížená",J123,0)</f>
        <v>0</v>
      </c>
      <c r="BG123" s="199">
        <f>IF(N123="zákl. přenesená",J123,0)</f>
        <v>0</v>
      </c>
      <c r="BH123" s="199">
        <f>IF(N123="sníž. přenesená",J123,0)</f>
        <v>0</v>
      </c>
      <c r="BI123" s="199">
        <f>IF(N123="nulová",J123,0)</f>
        <v>0</v>
      </c>
      <c r="BJ123" s="18" t="s">
        <v>86</v>
      </c>
      <c r="BK123" s="199">
        <f>ROUND(I123*H123,2)</f>
        <v>0</v>
      </c>
      <c r="BL123" s="18" t="s">
        <v>244</v>
      </c>
      <c r="BM123" s="198" t="s">
        <v>631</v>
      </c>
    </row>
    <row r="124" spans="1:65" s="2" customFormat="1" ht="16.5" customHeight="1">
      <c r="A124" s="35"/>
      <c r="B124" s="36"/>
      <c r="C124" s="187" t="s">
        <v>88</v>
      </c>
      <c r="D124" s="187" t="s">
        <v>147</v>
      </c>
      <c r="E124" s="188" t="s">
        <v>632</v>
      </c>
      <c r="F124" s="189" t="s">
        <v>633</v>
      </c>
      <c r="G124" s="190" t="s">
        <v>634</v>
      </c>
      <c r="H124" s="191">
        <v>1</v>
      </c>
      <c r="I124" s="192"/>
      <c r="J124" s="193">
        <f>ROUND(I124*H124,2)</f>
        <v>0</v>
      </c>
      <c r="K124" s="189" t="s">
        <v>151</v>
      </c>
      <c r="L124" s="40"/>
      <c r="M124" s="194" t="s">
        <v>1</v>
      </c>
      <c r="N124" s="195" t="s">
        <v>43</v>
      </c>
      <c r="O124" s="72"/>
      <c r="P124" s="196">
        <f>O124*H124</f>
        <v>0</v>
      </c>
      <c r="Q124" s="196">
        <v>0</v>
      </c>
      <c r="R124" s="196">
        <f>Q124*H124</f>
        <v>0</v>
      </c>
      <c r="S124" s="196">
        <v>0</v>
      </c>
      <c r="T124" s="197">
        <f>S124*H124</f>
        <v>0</v>
      </c>
      <c r="U124" s="35"/>
      <c r="V124" s="35"/>
      <c r="W124" s="35"/>
      <c r="X124" s="35"/>
      <c r="Y124" s="35"/>
      <c r="Z124" s="35"/>
      <c r="AA124" s="35"/>
      <c r="AB124" s="35"/>
      <c r="AC124" s="35"/>
      <c r="AD124" s="35"/>
      <c r="AE124" s="35"/>
      <c r="AR124" s="198" t="s">
        <v>244</v>
      </c>
      <c r="AT124" s="198" t="s">
        <v>147</v>
      </c>
      <c r="AU124" s="198" t="s">
        <v>88</v>
      </c>
      <c r="AY124" s="18" t="s">
        <v>144</v>
      </c>
      <c r="BE124" s="199">
        <f>IF(N124="základní",J124,0)</f>
        <v>0</v>
      </c>
      <c r="BF124" s="199">
        <f>IF(N124="snížená",J124,0)</f>
        <v>0</v>
      </c>
      <c r="BG124" s="199">
        <f>IF(N124="zákl. přenesená",J124,0)</f>
        <v>0</v>
      </c>
      <c r="BH124" s="199">
        <f>IF(N124="sníž. přenesená",J124,0)</f>
        <v>0</v>
      </c>
      <c r="BI124" s="199">
        <f>IF(N124="nulová",J124,0)</f>
        <v>0</v>
      </c>
      <c r="BJ124" s="18" t="s">
        <v>86</v>
      </c>
      <c r="BK124" s="199">
        <f>ROUND(I124*H124,2)</f>
        <v>0</v>
      </c>
      <c r="BL124" s="18" t="s">
        <v>244</v>
      </c>
      <c r="BM124" s="198" t="s">
        <v>635</v>
      </c>
    </row>
    <row r="125" spans="1:65" s="2" customFormat="1" ht="16.5" customHeight="1">
      <c r="A125" s="35"/>
      <c r="B125" s="36"/>
      <c r="C125" s="187" t="s">
        <v>145</v>
      </c>
      <c r="D125" s="187" t="s">
        <v>147</v>
      </c>
      <c r="E125" s="188" t="s">
        <v>636</v>
      </c>
      <c r="F125" s="189" t="s">
        <v>637</v>
      </c>
      <c r="G125" s="190" t="s">
        <v>634</v>
      </c>
      <c r="H125" s="191">
        <v>1</v>
      </c>
      <c r="I125" s="192"/>
      <c r="J125" s="193">
        <f>ROUND(I125*H125,2)</f>
        <v>0</v>
      </c>
      <c r="K125" s="189" t="s">
        <v>151</v>
      </c>
      <c r="L125" s="40"/>
      <c r="M125" s="194" t="s">
        <v>1</v>
      </c>
      <c r="N125" s="195" t="s">
        <v>43</v>
      </c>
      <c r="O125" s="72"/>
      <c r="P125" s="196">
        <f>O125*H125</f>
        <v>0</v>
      </c>
      <c r="Q125" s="196">
        <v>0</v>
      </c>
      <c r="R125" s="196">
        <f>Q125*H125</f>
        <v>0</v>
      </c>
      <c r="S125" s="196">
        <v>0</v>
      </c>
      <c r="T125" s="197">
        <f>S125*H125</f>
        <v>0</v>
      </c>
      <c r="U125" s="35"/>
      <c r="V125" s="35"/>
      <c r="W125" s="35"/>
      <c r="X125" s="35"/>
      <c r="Y125" s="35"/>
      <c r="Z125" s="35"/>
      <c r="AA125" s="35"/>
      <c r="AB125" s="35"/>
      <c r="AC125" s="35"/>
      <c r="AD125" s="35"/>
      <c r="AE125" s="35"/>
      <c r="AR125" s="198" t="s">
        <v>244</v>
      </c>
      <c r="AT125" s="198" t="s">
        <v>147</v>
      </c>
      <c r="AU125" s="198" t="s">
        <v>88</v>
      </c>
      <c r="AY125" s="18" t="s">
        <v>144</v>
      </c>
      <c r="BE125" s="199">
        <f>IF(N125="základní",J125,0)</f>
        <v>0</v>
      </c>
      <c r="BF125" s="199">
        <f>IF(N125="snížená",J125,0)</f>
        <v>0</v>
      </c>
      <c r="BG125" s="199">
        <f>IF(N125="zákl. přenesená",J125,0)</f>
        <v>0</v>
      </c>
      <c r="BH125" s="199">
        <f>IF(N125="sníž. přenesená",J125,0)</f>
        <v>0</v>
      </c>
      <c r="BI125" s="199">
        <f>IF(N125="nulová",J125,0)</f>
        <v>0</v>
      </c>
      <c r="BJ125" s="18" t="s">
        <v>86</v>
      </c>
      <c r="BK125" s="199">
        <f>ROUND(I125*H125,2)</f>
        <v>0</v>
      </c>
      <c r="BL125" s="18" t="s">
        <v>244</v>
      </c>
      <c r="BM125" s="198" t="s">
        <v>638</v>
      </c>
    </row>
    <row r="126" spans="1:65" s="2" customFormat="1" ht="16.5" customHeight="1">
      <c r="A126" s="35"/>
      <c r="B126" s="36"/>
      <c r="C126" s="187" t="s">
        <v>152</v>
      </c>
      <c r="D126" s="187" t="s">
        <v>147</v>
      </c>
      <c r="E126" s="188" t="s">
        <v>639</v>
      </c>
      <c r="F126" s="189" t="s">
        <v>640</v>
      </c>
      <c r="G126" s="190" t="s">
        <v>634</v>
      </c>
      <c r="H126" s="191">
        <v>1</v>
      </c>
      <c r="I126" s="192"/>
      <c r="J126" s="193">
        <f>ROUND(I126*H126,2)</f>
        <v>0</v>
      </c>
      <c r="K126" s="189" t="s">
        <v>151</v>
      </c>
      <c r="L126" s="40"/>
      <c r="M126" s="194" t="s">
        <v>1</v>
      </c>
      <c r="N126" s="195" t="s">
        <v>43</v>
      </c>
      <c r="O126" s="72"/>
      <c r="P126" s="196">
        <f>O126*H126</f>
        <v>0</v>
      </c>
      <c r="Q126" s="196">
        <v>0</v>
      </c>
      <c r="R126" s="196">
        <f>Q126*H126</f>
        <v>0</v>
      </c>
      <c r="S126" s="196">
        <v>0</v>
      </c>
      <c r="T126" s="197">
        <f>S126*H126</f>
        <v>0</v>
      </c>
      <c r="U126" s="35"/>
      <c r="V126" s="35"/>
      <c r="W126" s="35"/>
      <c r="X126" s="35"/>
      <c r="Y126" s="35"/>
      <c r="Z126" s="35"/>
      <c r="AA126" s="35"/>
      <c r="AB126" s="35"/>
      <c r="AC126" s="35"/>
      <c r="AD126" s="35"/>
      <c r="AE126" s="35"/>
      <c r="AR126" s="198" t="s">
        <v>244</v>
      </c>
      <c r="AT126" s="198" t="s">
        <v>147</v>
      </c>
      <c r="AU126" s="198" t="s">
        <v>88</v>
      </c>
      <c r="AY126" s="18" t="s">
        <v>144</v>
      </c>
      <c r="BE126" s="199">
        <f>IF(N126="základní",J126,0)</f>
        <v>0</v>
      </c>
      <c r="BF126" s="199">
        <f>IF(N126="snížená",J126,0)</f>
        <v>0</v>
      </c>
      <c r="BG126" s="199">
        <f>IF(N126="zákl. přenesená",J126,0)</f>
        <v>0</v>
      </c>
      <c r="BH126" s="199">
        <f>IF(N126="sníž. přenesená",J126,0)</f>
        <v>0</v>
      </c>
      <c r="BI126" s="199">
        <f>IF(N126="nulová",J126,0)</f>
        <v>0</v>
      </c>
      <c r="BJ126" s="18" t="s">
        <v>86</v>
      </c>
      <c r="BK126" s="199">
        <f>ROUND(I126*H126,2)</f>
        <v>0</v>
      </c>
      <c r="BL126" s="18" t="s">
        <v>244</v>
      </c>
      <c r="BM126" s="198" t="s">
        <v>641</v>
      </c>
    </row>
    <row r="127" spans="1:65" s="2" customFormat="1" ht="49.15" customHeight="1">
      <c r="A127" s="35"/>
      <c r="B127" s="36"/>
      <c r="C127" s="187" t="s">
        <v>178</v>
      </c>
      <c r="D127" s="187" t="s">
        <v>147</v>
      </c>
      <c r="E127" s="188" t="s">
        <v>642</v>
      </c>
      <c r="F127" s="189" t="s">
        <v>643</v>
      </c>
      <c r="G127" s="190" t="s">
        <v>150</v>
      </c>
      <c r="H127" s="191">
        <v>3.0000000000000001E-3</v>
      </c>
      <c r="I127" s="192"/>
      <c r="J127" s="193">
        <f>ROUND(I127*H127,2)</f>
        <v>0</v>
      </c>
      <c r="K127" s="189" t="s">
        <v>151</v>
      </c>
      <c r="L127" s="40"/>
      <c r="M127" s="194" t="s">
        <v>1</v>
      </c>
      <c r="N127" s="195" t="s">
        <v>43</v>
      </c>
      <c r="O127" s="72"/>
      <c r="P127" s="196">
        <f>O127*H127</f>
        <v>0</v>
      </c>
      <c r="Q127" s="196">
        <v>0</v>
      </c>
      <c r="R127" s="196">
        <f>Q127*H127</f>
        <v>0</v>
      </c>
      <c r="S127" s="196">
        <v>0</v>
      </c>
      <c r="T127" s="197">
        <f>S127*H127</f>
        <v>0</v>
      </c>
      <c r="U127" s="35"/>
      <c r="V127" s="35"/>
      <c r="W127" s="35"/>
      <c r="X127" s="35"/>
      <c r="Y127" s="35"/>
      <c r="Z127" s="35"/>
      <c r="AA127" s="35"/>
      <c r="AB127" s="35"/>
      <c r="AC127" s="35"/>
      <c r="AD127" s="35"/>
      <c r="AE127" s="35"/>
      <c r="AR127" s="198" t="s">
        <v>244</v>
      </c>
      <c r="AT127" s="198" t="s">
        <v>147</v>
      </c>
      <c r="AU127" s="198" t="s">
        <v>88</v>
      </c>
      <c r="AY127" s="18" t="s">
        <v>144</v>
      </c>
      <c r="BE127" s="199">
        <f>IF(N127="základní",J127,0)</f>
        <v>0</v>
      </c>
      <c r="BF127" s="199">
        <f>IF(N127="snížená",J127,0)</f>
        <v>0</v>
      </c>
      <c r="BG127" s="199">
        <f>IF(N127="zákl. přenesená",J127,0)</f>
        <v>0</v>
      </c>
      <c r="BH127" s="199">
        <f>IF(N127="sníž. přenesená",J127,0)</f>
        <v>0</v>
      </c>
      <c r="BI127" s="199">
        <f>IF(N127="nulová",J127,0)</f>
        <v>0</v>
      </c>
      <c r="BJ127" s="18" t="s">
        <v>86</v>
      </c>
      <c r="BK127" s="199">
        <f>ROUND(I127*H127,2)</f>
        <v>0</v>
      </c>
      <c r="BL127" s="18" t="s">
        <v>244</v>
      </c>
      <c r="BM127" s="198" t="s">
        <v>644</v>
      </c>
    </row>
    <row r="128" spans="1:65" s="12" customFormat="1" ht="22.9" customHeight="1">
      <c r="B128" s="171"/>
      <c r="C128" s="172"/>
      <c r="D128" s="173" t="s">
        <v>77</v>
      </c>
      <c r="E128" s="185" t="s">
        <v>645</v>
      </c>
      <c r="F128" s="185" t="s">
        <v>646</v>
      </c>
      <c r="G128" s="172"/>
      <c r="H128" s="172"/>
      <c r="I128" s="175"/>
      <c r="J128" s="186">
        <f>BK128</f>
        <v>0</v>
      </c>
      <c r="K128" s="172"/>
      <c r="L128" s="177"/>
      <c r="M128" s="178"/>
      <c r="N128" s="179"/>
      <c r="O128" s="179"/>
      <c r="P128" s="180">
        <f>SUM(P129:P136)</f>
        <v>0</v>
      </c>
      <c r="Q128" s="179"/>
      <c r="R128" s="180">
        <f>SUM(R129:R136)</f>
        <v>0</v>
      </c>
      <c r="S128" s="179"/>
      <c r="T128" s="181">
        <f>SUM(T129:T136)</f>
        <v>0</v>
      </c>
      <c r="AR128" s="182" t="s">
        <v>88</v>
      </c>
      <c r="AT128" s="183" t="s">
        <v>77</v>
      </c>
      <c r="AU128" s="183" t="s">
        <v>86</v>
      </c>
      <c r="AY128" s="182" t="s">
        <v>144</v>
      </c>
      <c r="BK128" s="184">
        <f>SUM(BK129:BK136)</f>
        <v>0</v>
      </c>
    </row>
    <row r="129" spans="1:65" s="2" customFormat="1" ht="16.5" customHeight="1">
      <c r="A129" s="35"/>
      <c r="B129" s="36"/>
      <c r="C129" s="187" t="s">
        <v>185</v>
      </c>
      <c r="D129" s="187" t="s">
        <v>147</v>
      </c>
      <c r="E129" s="188" t="s">
        <v>647</v>
      </c>
      <c r="F129" s="189" t="s">
        <v>648</v>
      </c>
      <c r="G129" s="190" t="s">
        <v>634</v>
      </c>
      <c r="H129" s="191">
        <v>1</v>
      </c>
      <c r="I129" s="192"/>
      <c r="J129" s="193">
        <f t="shared" ref="J129:J136" si="0">ROUND(I129*H129,2)</f>
        <v>0</v>
      </c>
      <c r="K129" s="189" t="s">
        <v>151</v>
      </c>
      <c r="L129" s="40"/>
      <c r="M129" s="194" t="s">
        <v>1</v>
      </c>
      <c r="N129" s="195" t="s">
        <v>43</v>
      </c>
      <c r="O129" s="72"/>
      <c r="P129" s="196">
        <f t="shared" ref="P129:P136" si="1">O129*H129</f>
        <v>0</v>
      </c>
      <c r="Q129" s="196">
        <v>0</v>
      </c>
      <c r="R129" s="196">
        <f t="shared" ref="R129:R136" si="2">Q129*H129</f>
        <v>0</v>
      </c>
      <c r="S129" s="196">
        <v>0</v>
      </c>
      <c r="T129" s="197">
        <f t="shared" ref="T129:T136" si="3">S129*H129</f>
        <v>0</v>
      </c>
      <c r="U129" s="35"/>
      <c r="V129" s="35"/>
      <c r="W129" s="35"/>
      <c r="X129" s="35"/>
      <c r="Y129" s="35"/>
      <c r="Z129" s="35"/>
      <c r="AA129" s="35"/>
      <c r="AB129" s="35"/>
      <c r="AC129" s="35"/>
      <c r="AD129" s="35"/>
      <c r="AE129" s="35"/>
      <c r="AR129" s="198" t="s">
        <v>244</v>
      </c>
      <c r="AT129" s="198" t="s">
        <v>147</v>
      </c>
      <c r="AU129" s="198" t="s">
        <v>88</v>
      </c>
      <c r="AY129" s="18" t="s">
        <v>144</v>
      </c>
      <c r="BE129" s="199">
        <f t="shared" ref="BE129:BE136" si="4">IF(N129="základní",J129,0)</f>
        <v>0</v>
      </c>
      <c r="BF129" s="199">
        <f t="shared" ref="BF129:BF136" si="5">IF(N129="snížená",J129,0)</f>
        <v>0</v>
      </c>
      <c r="BG129" s="199">
        <f t="shared" ref="BG129:BG136" si="6">IF(N129="zákl. přenesená",J129,0)</f>
        <v>0</v>
      </c>
      <c r="BH129" s="199">
        <f t="shared" ref="BH129:BH136" si="7">IF(N129="sníž. přenesená",J129,0)</f>
        <v>0</v>
      </c>
      <c r="BI129" s="199">
        <f t="shared" ref="BI129:BI136" si="8">IF(N129="nulová",J129,0)</f>
        <v>0</v>
      </c>
      <c r="BJ129" s="18" t="s">
        <v>86</v>
      </c>
      <c r="BK129" s="199">
        <f t="shared" ref="BK129:BK136" si="9">ROUND(I129*H129,2)</f>
        <v>0</v>
      </c>
      <c r="BL129" s="18" t="s">
        <v>244</v>
      </c>
      <c r="BM129" s="198" t="s">
        <v>649</v>
      </c>
    </row>
    <row r="130" spans="1:65" s="2" customFormat="1" ht="16.5" customHeight="1">
      <c r="A130" s="35"/>
      <c r="B130" s="36"/>
      <c r="C130" s="187" t="s">
        <v>190</v>
      </c>
      <c r="D130" s="187" t="s">
        <v>147</v>
      </c>
      <c r="E130" s="188" t="s">
        <v>650</v>
      </c>
      <c r="F130" s="189" t="s">
        <v>651</v>
      </c>
      <c r="G130" s="190" t="s">
        <v>634</v>
      </c>
      <c r="H130" s="191">
        <v>1</v>
      </c>
      <c r="I130" s="192"/>
      <c r="J130" s="193">
        <f t="shared" si="0"/>
        <v>0</v>
      </c>
      <c r="K130" s="189" t="s">
        <v>151</v>
      </c>
      <c r="L130" s="40"/>
      <c r="M130" s="194" t="s">
        <v>1</v>
      </c>
      <c r="N130" s="195" t="s">
        <v>43</v>
      </c>
      <c r="O130" s="72"/>
      <c r="P130" s="196">
        <f t="shared" si="1"/>
        <v>0</v>
      </c>
      <c r="Q130" s="196">
        <v>0</v>
      </c>
      <c r="R130" s="196">
        <f t="shared" si="2"/>
        <v>0</v>
      </c>
      <c r="S130" s="196">
        <v>0</v>
      </c>
      <c r="T130" s="197">
        <f t="shared" si="3"/>
        <v>0</v>
      </c>
      <c r="U130" s="35"/>
      <c r="V130" s="35"/>
      <c r="W130" s="35"/>
      <c r="X130" s="35"/>
      <c r="Y130" s="35"/>
      <c r="Z130" s="35"/>
      <c r="AA130" s="35"/>
      <c r="AB130" s="35"/>
      <c r="AC130" s="35"/>
      <c r="AD130" s="35"/>
      <c r="AE130" s="35"/>
      <c r="AR130" s="198" t="s">
        <v>244</v>
      </c>
      <c r="AT130" s="198" t="s">
        <v>147</v>
      </c>
      <c r="AU130" s="198" t="s">
        <v>88</v>
      </c>
      <c r="AY130" s="18" t="s">
        <v>144</v>
      </c>
      <c r="BE130" s="199">
        <f t="shared" si="4"/>
        <v>0</v>
      </c>
      <c r="BF130" s="199">
        <f t="shared" si="5"/>
        <v>0</v>
      </c>
      <c r="BG130" s="199">
        <f t="shared" si="6"/>
        <v>0</v>
      </c>
      <c r="BH130" s="199">
        <f t="shared" si="7"/>
        <v>0</v>
      </c>
      <c r="BI130" s="199">
        <f t="shared" si="8"/>
        <v>0</v>
      </c>
      <c r="BJ130" s="18" t="s">
        <v>86</v>
      </c>
      <c r="BK130" s="199">
        <f t="shared" si="9"/>
        <v>0</v>
      </c>
      <c r="BL130" s="18" t="s">
        <v>244</v>
      </c>
      <c r="BM130" s="198" t="s">
        <v>652</v>
      </c>
    </row>
    <row r="131" spans="1:65" s="2" customFormat="1" ht="16.5" customHeight="1">
      <c r="A131" s="35"/>
      <c r="B131" s="36"/>
      <c r="C131" s="187" t="s">
        <v>161</v>
      </c>
      <c r="D131" s="187" t="s">
        <v>147</v>
      </c>
      <c r="E131" s="188" t="s">
        <v>653</v>
      </c>
      <c r="F131" s="189" t="s">
        <v>640</v>
      </c>
      <c r="G131" s="190" t="s">
        <v>634</v>
      </c>
      <c r="H131" s="191">
        <v>1</v>
      </c>
      <c r="I131" s="192"/>
      <c r="J131" s="193">
        <f t="shared" si="0"/>
        <v>0</v>
      </c>
      <c r="K131" s="189" t="s">
        <v>151</v>
      </c>
      <c r="L131" s="40"/>
      <c r="M131" s="194" t="s">
        <v>1</v>
      </c>
      <c r="N131" s="195" t="s">
        <v>43</v>
      </c>
      <c r="O131" s="72"/>
      <c r="P131" s="196">
        <f t="shared" si="1"/>
        <v>0</v>
      </c>
      <c r="Q131" s="196">
        <v>0</v>
      </c>
      <c r="R131" s="196">
        <f t="shared" si="2"/>
        <v>0</v>
      </c>
      <c r="S131" s="196">
        <v>0</v>
      </c>
      <c r="T131" s="197">
        <f t="shared" si="3"/>
        <v>0</v>
      </c>
      <c r="U131" s="35"/>
      <c r="V131" s="35"/>
      <c r="W131" s="35"/>
      <c r="X131" s="35"/>
      <c r="Y131" s="35"/>
      <c r="Z131" s="35"/>
      <c r="AA131" s="35"/>
      <c r="AB131" s="35"/>
      <c r="AC131" s="35"/>
      <c r="AD131" s="35"/>
      <c r="AE131" s="35"/>
      <c r="AR131" s="198" t="s">
        <v>244</v>
      </c>
      <c r="AT131" s="198" t="s">
        <v>147</v>
      </c>
      <c r="AU131" s="198" t="s">
        <v>88</v>
      </c>
      <c r="AY131" s="18" t="s">
        <v>144</v>
      </c>
      <c r="BE131" s="199">
        <f t="shared" si="4"/>
        <v>0</v>
      </c>
      <c r="BF131" s="199">
        <f t="shared" si="5"/>
        <v>0</v>
      </c>
      <c r="BG131" s="199">
        <f t="shared" si="6"/>
        <v>0</v>
      </c>
      <c r="BH131" s="199">
        <f t="shared" si="7"/>
        <v>0</v>
      </c>
      <c r="BI131" s="199">
        <f t="shared" si="8"/>
        <v>0</v>
      </c>
      <c r="BJ131" s="18" t="s">
        <v>86</v>
      </c>
      <c r="BK131" s="199">
        <f t="shared" si="9"/>
        <v>0</v>
      </c>
      <c r="BL131" s="18" t="s">
        <v>244</v>
      </c>
      <c r="BM131" s="198" t="s">
        <v>654</v>
      </c>
    </row>
    <row r="132" spans="1:65" s="2" customFormat="1" ht="33" customHeight="1">
      <c r="A132" s="35"/>
      <c r="B132" s="36"/>
      <c r="C132" s="187" t="s">
        <v>205</v>
      </c>
      <c r="D132" s="187" t="s">
        <v>147</v>
      </c>
      <c r="E132" s="188" t="s">
        <v>655</v>
      </c>
      <c r="F132" s="189" t="s">
        <v>656</v>
      </c>
      <c r="G132" s="190" t="s">
        <v>181</v>
      </c>
      <c r="H132" s="191">
        <v>9</v>
      </c>
      <c r="I132" s="192"/>
      <c r="J132" s="193">
        <f t="shared" si="0"/>
        <v>0</v>
      </c>
      <c r="K132" s="189" t="s">
        <v>151</v>
      </c>
      <c r="L132" s="40"/>
      <c r="M132" s="194" t="s">
        <v>1</v>
      </c>
      <c r="N132" s="195" t="s">
        <v>43</v>
      </c>
      <c r="O132" s="72"/>
      <c r="P132" s="196">
        <f t="shared" si="1"/>
        <v>0</v>
      </c>
      <c r="Q132" s="196">
        <v>0</v>
      </c>
      <c r="R132" s="196">
        <f t="shared" si="2"/>
        <v>0</v>
      </c>
      <c r="S132" s="196">
        <v>0</v>
      </c>
      <c r="T132" s="197">
        <f t="shared" si="3"/>
        <v>0</v>
      </c>
      <c r="U132" s="35"/>
      <c r="V132" s="35"/>
      <c r="W132" s="35"/>
      <c r="X132" s="35"/>
      <c r="Y132" s="35"/>
      <c r="Z132" s="35"/>
      <c r="AA132" s="35"/>
      <c r="AB132" s="35"/>
      <c r="AC132" s="35"/>
      <c r="AD132" s="35"/>
      <c r="AE132" s="35"/>
      <c r="AR132" s="198" t="s">
        <v>244</v>
      </c>
      <c r="AT132" s="198" t="s">
        <v>147</v>
      </c>
      <c r="AU132" s="198" t="s">
        <v>88</v>
      </c>
      <c r="AY132" s="18" t="s">
        <v>144</v>
      </c>
      <c r="BE132" s="199">
        <f t="shared" si="4"/>
        <v>0</v>
      </c>
      <c r="BF132" s="199">
        <f t="shared" si="5"/>
        <v>0</v>
      </c>
      <c r="BG132" s="199">
        <f t="shared" si="6"/>
        <v>0</v>
      </c>
      <c r="BH132" s="199">
        <f t="shared" si="7"/>
        <v>0</v>
      </c>
      <c r="BI132" s="199">
        <f t="shared" si="8"/>
        <v>0</v>
      </c>
      <c r="BJ132" s="18" t="s">
        <v>86</v>
      </c>
      <c r="BK132" s="199">
        <f t="shared" si="9"/>
        <v>0</v>
      </c>
      <c r="BL132" s="18" t="s">
        <v>244</v>
      </c>
      <c r="BM132" s="198" t="s">
        <v>657</v>
      </c>
    </row>
    <row r="133" spans="1:65" s="2" customFormat="1" ht="33" customHeight="1">
      <c r="A133" s="35"/>
      <c r="B133" s="36"/>
      <c r="C133" s="187" t="s">
        <v>212</v>
      </c>
      <c r="D133" s="187" t="s">
        <v>147</v>
      </c>
      <c r="E133" s="188" t="s">
        <v>658</v>
      </c>
      <c r="F133" s="189" t="s">
        <v>659</v>
      </c>
      <c r="G133" s="190" t="s">
        <v>181</v>
      </c>
      <c r="H133" s="191">
        <v>9</v>
      </c>
      <c r="I133" s="192"/>
      <c r="J133" s="193">
        <f t="shared" si="0"/>
        <v>0</v>
      </c>
      <c r="K133" s="189" t="s">
        <v>151</v>
      </c>
      <c r="L133" s="40"/>
      <c r="M133" s="194" t="s">
        <v>1</v>
      </c>
      <c r="N133" s="195" t="s">
        <v>43</v>
      </c>
      <c r="O133" s="72"/>
      <c r="P133" s="196">
        <f t="shared" si="1"/>
        <v>0</v>
      </c>
      <c r="Q133" s="196">
        <v>0</v>
      </c>
      <c r="R133" s="196">
        <f t="shared" si="2"/>
        <v>0</v>
      </c>
      <c r="S133" s="196">
        <v>0</v>
      </c>
      <c r="T133" s="197">
        <f t="shared" si="3"/>
        <v>0</v>
      </c>
      <c r="U133" s="35"/>
      <c r="V133" s="35"/>
      <c r="W133" s="35"/>
      <c r="X133" s="35"/>
      <c r="Y133" s="35"/>
      <c r="Z133" s="35"/>
      <c r="AA133" s="35"/>
      <c r="AB133" s="35"/>
      <c r="AC133" s="35"/>
      <c r="AD133" s="35"/>
      <c r="AE133" s="35"/>
      <c r="AR133" s="198" t="s">
        <v>244</v>
      </c>
      <c r="AT133" s="198" t="s">
        <v>147</v>
      </c>
      <c r="AU133" s="198" t="s">
        <v>88</v>
      </c>
      <c r="AY133" s="18" t="s">
        <v>144</v>
      </c>
      <c r="BE133" s="199">
        <f t="shared" si="4"/>
        <v>0</v>
      </c>
      <c r="BF133" s="199">
        <f t="shared" si="5"/>
        <v>0</v>
      </c>
      <c r="BG133" s="199">
        <f t="shared" si="6"/>
        <v>0</v>
      </c>
      <c r="BH133" s="199">
        <f t="shared" si="7"/>
        <v>0</v>
      </c>
      <c r="BI133" s="199">
        <f t="shared" si="8"/>
        <v>0</v>
      </c>
      <c r="BJ133" s="18" t="s">
        <v>86</v>
      </c>
      <c r="BK133" s="199">
        <f t="shared" si="9"/>
        <v>0</v>
      </c>
      <c r="BL133" s="18" t="s">
        <v>244</v>
      </c>
      <c r="BM133" s="198" t="s">
        <v>660</v>
      </c>
    </row>
    <row r="134" spans="1:65" s="2" customFormat="1" ht="55.5" customHeight="1">
      <c r="A134" s="35"/>
      <c r="B134" s="36"/>
      <c r="C134" s="187" t="s">
        <v>216</v>
      </c>
      <c r="D134" s="187" t="s">
        <v>147</v>
      </c>
      <c r="E134" s="188" t="s">
        <v>661</v>
      </c>
      <c r="F134" s="189" t="s">
        <v>662</v>
      </c>
      <c r="G134" s="190" t="s">
        <v>181</v>
      </c>
      <c r="H134" s="191">
        <v>9</v>
      </c>
      <c r="I134" s="192"/>
      <c r="J134" s="193">
        <f t="shared" si="0"/>
        <v>0</v>
      </c>
      <c r="K134" s="189" t="s">
        <v>151</v>
      </c>
      <c r="L134" s="40"/>
      <c r="M134" s="194" t="s">
        <v>1</v>
      </c>
      <c r="N134" s="195" t="s">
        <v>43</v>
      </c>
      <c r="O134" s="72"/>
      <c r="P134" s="196">
        <f t="shared" si="1"/>
        <v>0</v>
      </c>
      <c r="Q134" s="196">
        <v>0</v>
      </c>
      <c r="R134" s="196">
        <f t="shared" si="2"/>
        <v>0</v>
      </c>
      <c r="S134" s="196">
        <v>0</v>
      </c>
      <c r="T134" s="197">
        <f t="shared" si="3"/>
        <v>0</v>
      </c>
      <c r="U134" s="35"/>
      <c r="V134" s="35"/>
      <c r="W134" s="35"/>
      <c r="X134" s="35"/>
      <c r="Y134" s="35"/>
      <c r="Z134" s="35"/>
      <c r="AA134" s="35"/>
      <c r="AB134" s="35"/>
      <c r="AC134" s="35"/>
      <c r="AD134" s="35"/>
      <c r="AE134" s="35"/>
      <c r="AR134" s="198" t="s">
        <v>244</v>
      </c>
      <c r="AT134" s="198" t="s">
        <v>147</v>
      </c>
      <c r="AU134" s="198" t="s">
        <v>88</v>
      </c>
      <c r="AY134" s="18" t="s">
        <v>144</v>
      </c>
      <c r="BE134" s="199">
        <f t="shared" si="4"/>
        <v>0</v>
      </c>
      <c r="BF134" s="199">
        <f t="shared" si="5"/>
        <v>0</v>
      </c>
      <c r="BG134" s="199">
        <f t="shared" si="6"/>
        <v>0</v>
      </c>
      <c r="BH134" s="199">
        <f t="shared" si="7"/>
        <v>0</v>
      </c>
      <c r="BI134" s="199">
        <f t="shared" si="8"/>
        <v>0</v>
      </c>
      <c r="BJ134" s="18" t="s">
        <v>86</v>
      </c>
      <c r="BK134" s="199">
        <f t="shared" si="9"/>
        <v>0</v>
      </c>
      <c r="BL134" s="18" t="s">
        <v>244</v>
      </c>
      <c r="BM134" s="198" t="s">
        <v>663</v>
      </c>
    </row>
    <row r="135" spans="1:65" s="2" customFormat="1" ht="55.5" customHeight="1">
      <c r="A135" s="35"/>
      <c r="B135" s="36"/>
      <c r="C135" s="187" t="s">
        <v>224</v>
      </c>
      <c r="D135" s="187" t="s">
        <v>147</v>
      </c>
      <c r="E135" s="188" t="s">
        <v>664</v>
      </c>
      <c r="F135" s="189" t="s">
        <v>665</v>
      </c>
      <c r="G135" s="190" t="s">
        <v>181</v>
      </c>
      <c r="H135" s="191">
        <v>9</v>
      </c>
      <c r="I135" s="192"/>
      <c r="J135" s="193">
        <f t="shared" si="0"/>
        <v>0</v>
      </c>
      <c r="K135" s="189" t="s">
        <v>151</v>
      </c>
      <c r="L135" s="40"/>
      <c r="M135" s="194" t="s">
        <v>1</v>
      </c>
      <c r="N135" s="195" t="s">
        <v>43</v>
      </c>
      <c r="O135" s="72"/>
      <c r="P135" s="196">
        <f t="shared" si="1"/>
        <v>0</v>
      </c>
      <c r="Q135" s="196">
        <v>0</v>
      </c>
      <c r="R135" s="196">
        <f t="shared" si="2"/>
        <v>0</v>
      </c>
      <c r="S135" s="196">
        <v>0</v>
      </c>
      <c r="T135" s="197">
        <f t="shared" si="3"/>
        <v>0</v>
      </c>
      <c r="U135" s="35"/>
      <c r="V135" s="35"/>
      <c r="W135" s="35"/>
      <c r="X135" s="35"/>
      <c r="Y135" s="35"/>
      <c r="Z135" s="35"/>
      <c r="AA135" s="35"/>
      <c r="AB135" s="35"/>
      <c r="AC135" s="35"/>
      <c r="AD135" s="35"/>
      <c r="AE135" s="35"/>
      <c r="AR135" s="198" t="s">
        <v>244</v>
      </c>
      <c r="AT135" s="198" t="s">
        <v>147</v>
      </c>
      <c r="AU135" s="198" t="s">
        <v>88</v>
      </c>
      <c r="AY135" s="18" t="s">
        <v>144</v>
      </c>
      <c r="BE135" s="199">
        <f t="shared" si="4"/>
        <v>0</v>
      </c>
      <c r="BF135" s="199">
        <f t="shared" si="5"/>
        <v>0</v>
      </c>
      <c r="BG135" s="199">
        <f t="shared" si="6"/>
        <v>0</v>
      </c>
      <c r="BH135" s="199">
        <f t="shared" si="7"/>
        <v>0</v>
      </c>
      <c r="BI135" s="199">
        <f t="shared" si="8"/>
        <v>0</v>
      </c>
      <c r="BJ135" s="18" t="s">
        <v>86</v>
      </c>
      <c r="BK135" s="199">
        <f t="shared" si="9"/>
        <v>0</v>
      </c>
      <c r="BL135" s="18" t="s">
        <v>244</v>
      </c>
      <c r="BM135" s="198" t="s">
        <v>666</v>
      </c>
    </row>
    <row r="136" spans="1:65" s="2" customFormat="1" ht="44.25" customHeight="1">
      <c r="A136" s="35"/>
      <c r="B136" s="36"/>
      <c r="C136" s="187" t="s">
        <v>231</v>
      </c>
      <c r="D136" s="187" t="s">
        <v>147</v>
      </c>
      <c r="E136" s="188" t="s">
        <v>667</v>
      </c>
      <c r="F136" s="189" t="s">
        <v>668</v>
      </c>
      <c r="G136" s="190" t="s">
        <v>150</v>
      </c>
      <c r="H136" s="191">
        <v>1.7000000000000001E-2</v>
      </c>
      <c r="I136" s="192"/>
      <c r="J136" s="193">
        <f t="shared" si="0"/>
        <v>0</v>
      </c>
      <c r="K136" s="189" t="s">
        <v>151</v>
      </c>
      <c r="L136" s="40"/>
      <c r="M136" s="194" t="s">
        <v>1</v>
      </c>
      <c r="N136" s="195" t="s">
        <v>43</v>
      </c>
      <c r="O136" s="72"/>
      <c r="P136" s="196">
        <f t="shared" si="1"/>
        <v>0</v>
      </c>
      <c r="Q136" s="196">
        <v>0</v>
      </c>
      <c r="R136" s="196">
        <f t="shared" si="2"/>
        <v>0</v>
      </c>
      <c r="S136" s="196">
        <v>0</v>
      </c>
      <c r="T136" s="197">
        <f t="shared" si="3"/>
        <v>0</v>
      </c>
      <c r="U136" s="35"/>
      <c r="V136" s="35"/>
      <c r="W136" s="35"/>
      <c r="X136" s="35"/>
      <c r="Y136" s="35"/>
      <c r="Z136" s="35"/>
      <c r="AA136" s="35"/>
      <c r="AB136" s="35"/>
      <c r="AC136" s="35"/>
      <c r="AD136" s="35"/>
      <c r="AE136" s="35"/>
      <c r="AR136" s="198" t="s">
        <v>244</v>
      </c>
      <c r="AT136" s="198" t="s">
        <v>147</v>
      </c>
      <c r="AU136" s="198" t="s">
        <v>88</v>
      </c>
      <c r="AY136" s="18" t="s">
        <v>144</v>
      </c>
      <c r="BE136" s="199">
        <f t="shared" si="4"/>
        <v>0</v>
      </c>
      <c r="BF136" s="199">
        <f t="shared" si="5"/>
        <v>0</v>
      </c>
      <c r="BG136" s="199">
        <f t="shared" si="6"/>
        <v>0</v>
      </c>
      <c r="BH136" s="199">
        <f t="shared" si="7"/>
        <v>0</v>
      </c>
      <c r="BI136" s="199">
        <f t="shared" si="8"/>
        <v>0</v>
      </c>
      <c r="BJ136" s="18" t="s">
        <v>86</v>
      </c>
      <c r="BK136" s="199">
        <f t="shared" si="9"/>
        <v>0</v>
      </c>
      <c r="BL136" s="18" t="s">
        <v>244</v>
      </c>
      <c r="BM136" s="198" t="s">
        <v>669</v>
      </c>
    </row>
    <row r="137" spans="1:65" s="12" customFormat="1" ht="22.9" customHeight="1">
      <c r="B137" s="171"/>
      <c r="C137" s="172"/>
      <c r="D137" s="173" t="s">
        <v>77</v>
      </c>
      <c r="E137" s="185" t="s">
        <v>315</v>
      </c>
      <c r="F137" s="185" t="s">
        <v>316</v>
      </c>
      <c r="G137" s="172"/>
      <c r="H137" s="172"/>
      <c r="I137" s="175"/>
      <c r="J137" s="186">
        <f>BK137</f>
        <v>0</v>
      </c>
      <c r="K137" s="172"/>
      <c r="L137" s="177"/>
      <c r="M137" s="178"/>
      <c r="N137" s="179"/>
      <c r="O137" s="179"/>
      <c r="P137" s="180">
        <f>SUM(P138:P145)</f>
        <v>0</v>
      </c>
      <c r="Q137" s="179"/>
      <c r="R137" s="180">
        <f>SUM(R138:R145)</f>
        <v>0</v>
      </c>
      <c r="S137" s="179"/>
      <c r="T137" s="181">
        <f>SUM(T138:T145)</f>
        <v>0</v>
      </c>
      <c r="AR137" s="182" t="s">
        <v>88</v>
      </c>
      <c r="AT137" s="183" t="s">
        <v>77</v>
      </c>
      <c r="AU137" s="183" t="s">
        <v>86</v>
      </c>
      <c r="AY137" s="182" t="s">
        <v>144</v>
      </c>
      <c r="BK137" s="184">
        <f>SUM(BK138:BK145)</f>
        <v>0</v>
      </c>
    </row>
    <row r="138" spans="1:65" s="2" customFormat="1" ht="37.9" customHeight="1">
      <c r="A138" s="35"/>
      <c r="B138" s="36"/>
      <c r="C138" s="187" t="s">
        <v>236</v>
      </c>
      <c r="D138" s="187" t="s">
        <v>147</v>
      </c>
      <c r="E138" s="188" t="s">
        <v>670</v>
      </c>
      <c r="F138" s="189" t="s">
        <v>671</v>
      </c>
      <c r="G138" s="190" t="s">
        <v>320</v>
      </c>
      <c r="H138" s="191">
        <v>1</v>
      </c>
      <c r="I138" s="192"/>
      <c r="J138" s="193">
        <f t="shared" ref="J138:J145" si="10">ROUND(I138*H138,2)</f>
        <v>0</v>
      </c>
      <c r="K138" s="189" t="s">
        <v>151</v>
      </c>
      <c r="L138" s="40"/>
      <c r="M138" s="194" t="s">
        <v>1</v>
      </c>
      <c r="N138" s="195" t="s">
        <v>43</v>
      </c>
      <c r="O138" s="72"/>
      <c r="P138" s="196">
        <f t="shared" ref="P138:P145" si="11">O138*H138</f>
        <v>0</v>
      </c>
      <c r="Q138" s="196">
        <v>0</v>
      </c>
      <c r="R138" s="196">
        <f t="shared" ref="R138:R145" si="12">Q138*H138</f>
        <v>0</v>
      </c>
      <c r="S138" s="196">
        <v>0</v>
      </c>
      <c r="T138" s="197">
        <f t="shared" ref="T138:T145" si="13">S138*H138</f>
        <v>0</v>
      </c>
      <c r="U138" s="35"/>
      <c r="V138" s="35"/>
      <c r="W138" s="35"/>
      <c r="X138" s="35"/>
      <c r="Y138" s="35"/>
      <c r="Z138" s="35"/>
      <c r="AA138" s="35"/>
      <c r="AB138" s="35"/>
      <c r="AC138" s="35"/>
      <c r="AD138" s="35"/>
      <c r="AE138" s="35"/>
      <c r="AR138" s="198" t="s">
        <v>244</v>
      </c>
      <c r="AT138" s="198" t="s">
        <v>147</v>
      </c>
      <c r="AU138" s="198" t="s">
        <v>88</v>
      </c>
      <c r="AY138" s="18" t="s">
        <v>144</v>
      </c>
      <c r="BE138" s="199">
        <f t="shared" ref="BE138:BE145" si="14">IF(N138="základní",J138,0)</f>
        <v>0</v>
      </c>
      <c r="BF138" s="199">
        <f t="shared" ref="BF138:BF145" si="15">IF(N138="snížená",J138,0)</f>
        <v>0</v>
      </c>
      <c r="BG138" s="199">
        <f t="shared" ref="BG138:BG145" si="16">IF(N138="zákl. přenesená",J138,0)</f>
        <v>0</v>
      </c>
      <c r="BH138" s="199">
        <f t="shared" ref="BH138:BH145" si="17">IF(N138="sníž. přenesená",J138,0)</f>
        <v>0</v>
      </c>
      <c r="BI138" s="199">
        <f t="shared" ref="BI138:BI145" si="18">IF(N138="nulová",J138,0)</f>
        <v>0</v>
      </c>
      <c r="BJ138" s="18" t="s">
        <v>86</v>
      </c>
      <c r="BK138" s="199">
        <f t="shared" ref="BK138:BK145" si="19">ROUND(I138*H138,2)</f>
        <v>0</v>
      </c>
      <c r="BL138" s="18" t="s">
        <v>244</v>
      </c>
      <c r="BM138" s="198" t="s">
        <v>672</v>
      </c>
    </row>
    <row r="139" spans="1:65" s="2" customFormat="1" ht="21.75" customHeight="1">
      <c r="A139" s="35"/>
      <c r="B139" s="36"/>
      <c r="C139" s="187" t="s">
        <v>8</v>
      </c>
      <c r="D139" s="187" t="s">
        <v>147</v>
      </c>
      <c r="E139" s="188" t="s">
        <v>673</v>
      </c>
      <c r="F139" s="189" t="s">
        <v>674</v>
      </c>
      <c r="G139" s="190" t="s">
        <v>320</v>
      </c>
      <c r="H139" s="191">
        <v>1</v>
      </c>
      <c r="I139" s="192"/>
      <c r="J139" s="193">
        <f t="shared" si="10"/>
        <v>0</v>
      </c>
      <c r="K139" s="189" t="s">
        <v>151</v>
      </c>
      <c r="L139" s="40"/>
      <c r="M139" s="194" t="s">
        <v>1</v>
      </c>
      <c r="N139" s="195" t="s">
        <v>43</v>
      </c>
      <c r="O139" s="72"/>
      <c r="P139" s="196">
        <f t="shared" si="11"/>
        <v>0</v>
      </c>
      <c r="Q139" s="196">
        <v>0</v>
      </c>
      <c r="R139" s="196">
        <f t="shared" si="12"/>
        <v>0</v>
      </c>
      <c r="S139" s="196">
        <v>0</v>
      </c>
      <c r="T139" s="197">
        <f t="shared" si="13"/>
        <v>0</v>
      </c>
      <c r="U139" s="35"/>
      <c r="V139" s="35"/>
      <c r="W139" s="35"/>
      <c r="X139" s="35"/>
      <c r="Y139" s="35"/>
      <c r="Z139" s="35"/>
      <c r="AA139" s="35"/>
      <c r="AB139" s="35"/>
      <c r="AC139" s="35"/>
      <c r="AD139" s="35"/>
      <c r="AE139" s="35"/>
      <c r="AR139" s="198" t="s">
        <v>244</v>
      </c>
      <c r="AT139" s="198" t="s">
        <v>147</v>
      </c>
      <c r="AU139" s="198" t="s">
        <v>88</v>
      </c>
      <c r="AY139" s="18" t="s">
        <v>144</v>
      </c>
      <c r="BE139" s="199">
        <f t="shared" si="14"/>
        <v>0</v>
      </c>
      <c r="BF139" s="199">
        <f t="shared" si="15"/>
        <v>0</v>
      </c>
      <c r="BG139" s="199">
        <f t="shared" si="16"/>
        <v>0</v>
      </c>
      <c r="BH139" s="199">
        <f t="shared" si="17"/>
        <v>0</v>
      </c>
      <c r="BI139" s="199">
        <f t="shared" si="18"/>
        <v>0</v>
      </c>
      <c r="BJ139" s="18" t="s">
        <v>86</v>
      </c>
      <c r="BK139" s="199">
        <f t="shared" si="19"/>
        <v>0</v>
      </c>
      <c r="BL139" s="18" t="s">
        <v>244</v>
      </c>
      <c r="BM139" s="198" t="s">
        <v>675</v>
      </c>
    </row>
    <row r="140" spans="1:65" s="2" customFormat="1" ht="24.2" customHeight="1">
      <c r="A140" s="35"/>
      <c r="B140" s="36"/>
      <c r="C140" s="187" t="s">
        <v>244</v>
      </c>
      <c r="D140" s="187" t="s">
        <v>147</v>
      </c>
      <c r="E140" s="188" t="s">
        <v>676</v>
      </c>
      <c r="F140" s="189" t="s">
        <v>677</v>
      </c>
      <c r="G140" s="190" t="s">
        <v>234</v>
      </c>
      <c r="H140" s="191">
        <v>1</v>
      </c>
      <c r="I140" s="192"/>
      <c r="J140" s="193">
        <f t="shared" si="10"/>
        <v>0</v>
      </c>
      <c r="K140" s="189" t="s">
        <v>151</v>
      </c>
      <c r="L140" s="40"/>
      <c r="M140" s="194" t="s">
        <v>1</v>
      </c>
      <c r="N140" s="195" t="s">
        <v>43</v>
      </c>
      <c r="O140" s="72"/>
      <c r="P140" s="196">
        <f t="shared" si="11"/>
        <v>0</v>
      </c>
      <c r="Q140" s="196">
        <v>0</v>
      </c>
      <c r="R140" s="196">
        <f t="shared" si="12"/>
        <v>0</v>
      </c>
      <c r="S140" s="196">
        <v>0</v>
      </c>
      <c r="T140" s="197">
        <f t="shared" si="13"/>
        <v>0</v>
      </c>
      <c r="U140" s="35"/>
      <c r="V140" s="35"/>
      <c r="W140" s="35"/>
      <c r="X140" s="35"/>
      <c r="Y140" s="35"/>
      <c r="Z140" s="35"/>
      <c r="AA140" s="35"/>
      <c r="AB140" s="35"/>
      <c r="AC140" s="35"/>
      <c r="AD140" s="35"/>
      <c r="AE140" s="35"/>
      <c r="AR140" s="198" t="s">
        <v>244</v>
      </c>
      <c r="AT140" s="198" t="s">
        <v>147</v>
      </c>
      <c r="AU140" s="198" t="s">
        <v>88</v>
      </c>
      <c r="AY140" s="18" t="s">
        <v>144</v>
      </c>
      <c r="BE140" s="199">
        <f t="shared" si="14"/>
        <v>0</v>
      </c>
      <c r="BF140" s="199">
        <f t="shared" si="15"/>
        <v>0</v>
      </c>
      <c r="BG140" s="199">
        <f t="shared" si="16"/>
        <v>0</v>
      </c>
      <c r="BH140" s="199">
        <f t="shared" si="17"/>
        <v>0</v>
      </c>
      <c r="BI140" s="199">
        <f t="shared" si="18"/>
        <v>0</v>
      </c>
      <c r="BJ140" s="18" t="s">
        <v>86</v>
      </c>
      <c r="BK140" s="199">
        <f t="shared" si="19"/>
        <v>0</v>
      </c>
      <c r="BL140" s="18" t="s">
        <v>244</v>
      </c>
      <c r="BM140" s="198" t="s">
        <v>678</v>
      </c>
    </row>
    <row r="141" spans="1:65" s="2" customFormat="1" ht="37.9" customHeight="1">
      <c r="A141" s="35"/>
      <c r="B141" s="36"/>
      <c r="C141" s="187" t="s">
        <v>249</v>
      </c>
      <c r="D141" s="187" t="s">
        <v>147</v>
      </c>
      <c r="E141" s="188" t="s">
        <v>679</v>
      </c>
      <c r="F141" s="189" t="s">
        <v>680</v>
      </c>
      <c r="G141" s="190" t="s">
        <v>320</v>
      </c>
      <c r="H141" s="191">
        <v>2</v>
      </c>
      <c r="I141" s="192"/>
      <c r="J141" s="193">
        <f t="shared" si="10"/>
        <v>0</v>
      </c>
      <c r="K141" s="189" t="s">
        <v>151</v>
      </c>
      <c r="L141" s="40"/>
      <c r="M141" s="194" t="s">
        <v>1</v>
      </c>
      <c r="N141" s="195" t="s">
        <v>43</v>
      </c>
      <c r="O141" s="72"/>
      <c r="P141" s="196">
        <f t="shared" si="11"/>
        <v>0</v>
      </c>
      <c r="Q141" s="196">
        <v>0</v>
      </c>
      <c r="R141" s="196">
        <f t="shared" si="12"/>
        <v>0</v>
      </c>
      <c r="S141" s="196">
        <v>0</v>
      </c>
      <c r="T141" s="197">
        <f t="shared" si="13"/>
        <v>0</v>
      </c>
      <c r="U141" s="35"/>
      <c r="V141" s="35"/>
      <c r="W141" s="35"/>
      <c r="X141" s="35"/>
      <c r="Y141" s="35"/>
      <c r="Z141" s="35"/>
      <c r="AA141" s="35"/>
      <c r="AB141" s="35"/>
      <c r="AC141" s="35"/>
      <c r="AD141" s="35"/>
      <c r="AE141" s="35"/>
      <c r="AR141" s="198" t="s">
        <v>244</v>
      </c>
      <c r="AT141" s="198" t="s">
        <v>147</v>
      </c>
      <c r="AU141" s="198" t="s">
        <v>88</v>
      </c>
      <c r="AY141" s="18" t="s">
        <v>144</v>
      </c>
      <c r="BE141" s="199">
        <f t="shared" si="14"/>
        <v>0</v>
      </c>
      <c r="BF141" s="199">
        <f t="shared" si="15"/>
        <v>0</v>
      </c>
      <c r="BG141" s="199">
        <f t="shared" si="16"/>
        <v>0</v>
      </c>
      <c r="BH141" s="199">
        <f t="shared" si="17"/>
        <v>0</v>
      </c>
      <c r="BI141" s="199">
        <f t="shared" si="18"/>
        <v>0</v>
      </c>
      <c r="BJ141" s="18" t="s">
        <v>86</v>
      </c>
      <c r="BK141" s="199">
        <f t="shared" si="19"/>
        <v>0</v>
      </c>
      <c r="BL141" s="18" t="s">
        <v>244</v>
      </c>
      <c r="BM141" s="198" t="s">
        <v>681</v>
      </c>
    </row>
    <row r="142" spans="1:65" s="2" customFormat="1" ht="24.2" customHeight="1">
      <c r="A142" s="35"/>
      <c r="B142" s="36"/>
      <c r="C142" s="187" t="s">
        <v>253</v>
      </c>
      <c r="D142" s="187" t="s">
        <v>147</v>
      </c>
      <c r="E142" s="188" t="s">
        <v>682</v>
      </c>
      <c r="F142" s="189" t="s">
        <v>683</v>
      </c>
      <c r="G142" s="190" t="s">
        <v>320</v>
      </c>
      <c r="H142" s="191">
        <v>2</v>
      </c>
      <c r="I142" s="192"/>
      <c r="J142" s="193">
        <f t="shared" si="10"/>
        <v>0</v>
      </c>
      <c r="K142" s="189" t="s">
        <v>151</v>
      </c>
      <c r="L142" s="40"/>
      <c r="M142" s="194" t="s">
        <v>1</v>
      </c>
      <c r="N142" s="195" t="s">
        <v>43</v>
      </c>
      <c r="O142" s="72"/>
      <c r="P142" s="196">
        <f t="shared" si="11"/>
        <v>0</v>
      </c>
      <c r="Q142" s="196">
        <v>0</v>
      </c>
      <c r="R142" s="196">
        <f t="shared" si="12"/>
        <v>0</v>
      </c>
      <c r="S142" s="196">
        <v>0</v>
      </c>
      <c r="T142" s="197">
        <f t="shared" si="13"/>
        <v>0</v>
      </c>
      <c r="U142" s="35"/>
      <c r="V142" s="35"/>
      <c r="W142" s="35"/>
      <c r="X142" s="35"/>
      <c r="Y142" s="35"/>
      <c r="Z142" s="35"/>
      <c r="AA142" s="35"/>
      <c r="AB142" s="35"/>
      <c r="AC142" s="35"/>
      <c r="AD142" s="35"/>
      <c r="AE142" s="35"/>
      <c r="AR142" s="198" t="s">
        <v>244</v>
      </c>
      <c r="AT142" s="198" t="s">
        <v>147</v>
      </c>
      <c r="AU142" s="198" t="s">
        <v>88</v>
      </c>
      <c r="AY142" s="18" t="s">
        <v>144</v>
      </c>
      <c r="BE142" s="199">
        <f t="shared" si="14"/>
        <v>0</v>
      </c>
      <c r="BF142" s="199">
        <f t="shared" si="15"/>
        <v>0</v>
      </c>
      <c r="BG142" s="199">
        <f t="shared" si="16"/>
        <v>0</v>
      </c>
      <c r="BH142" s="199">
        <f t="shared" si="17"/>
        <v>0</v>
      </c>
      <c r="BI142" s="199">
        <f t="shared" si="18"/>
        <v>0</v>
      </c>
      <c r="BJ142" s="18" t="s">
        <v>86</v>
      </c>
      <c r="BK142" s="199">
        <f t="shared" si="19"/>
        <v>0</v>
      </c>
      <c r="BL142" s="18" t="s">
        <v>244</v>
      </c>
      <c r="BM142" s="198" t="s">
        <v>684</v>
      </c>
    </row>
    <row r="143" spans="1:65" s="2" customFormat="1" ht="24.2" customHeight="1">
      <c r="A143" s="35"/>
      <c r="B143" s="36"/>
      <c r="C143" s="187" t="s">
        <v>261</v>
      </c>
      <c r="D143" s="187" t="s">
        <v>147</v>
      </c>
      <c r="E143" s="188" t="s">
        <v>685</v>
      </c>
      <c r="F143" s="189" t="s">
        <v>686</v>
      </c>
      <c r="G143" s="190" t="s">
        <v>320</v>
      </c>
      <c r="H143" s="191">
        <v>2</v>
      </c>
      <c r="I143" s="192"/>
      <c r="J143" s="193">
        <f t="shared" si="10"/>
        <v>0</v>
      </c>
      <c r="K143" s="189" t="s">
        <v>151</v>
      </c>
      <c r="L143" s="40"/>
      <c r="M143" s="194" t="s">
        <v>1</v>
      </c>
      <c r="N143" s="195" t="s">
        <v>43</v>
      </c>
      <c r="O143" s="72"/>
      <c r="P143" s="196">
        <f t="shared" si="11"/>
        <v>0</v>
      </c>
      <c r="Q143" s="196">
        <v>0</v>
      </c>
      <c r="R143" s="196">
        <f t="shared" si="12"/>
        <v>0</v>
      </c>
      <c r="S143" s="196">
        <v>0</v>
      </c>
      <c r="T143" s="197">
        <f t="shared" si="13"/>
        <v>0</v>
      </c>
      <c r="U143" s="35"/>
      <c r="V143" s="35"/>
      <c r="W143" s="35"/>
      <c r="X143" s="35"/>
      <c r="Y143" s="35"/>
      <c r="Z143" s="35"/>
      <c r="AA143" s="35"/>
      <c r="AB143" s="35"/>
      <c r="AC143" s="35"/>
      <c r="AD143" s="35"/>
      <c r="AE143" s="35"/>
      <c r="AR143" s="198" t="s">
        <v>244</v>
      </c>
      <c r="AT143" s="198" t="s">
        <v>147</v>
      </c>
      <c r="AU143" s="198" t="s">
        <v>88</v>
      </c>
      <c r="AY143" s="18" t="s">
        <v>144</v>
      </c>
      <c r="BE143" s="199">
        <f t="shared" si="14"/>
        <v>0</v>
      </c>
      <c r="BF143" s="199">
        <f t="shared" si="15"/>
        <v>0</v>
      </c>
      <c r="BG143" s="199">
        <f t="shared" si="16"/>
        <v>0</v>
      </c>
      <c r="BH143" s="199">
        <f t="shared" si="17"/>
        <v>0</v>
      </c>
      <c r="BI143" s="199">
        <f t="shared" si="18"/>
        <v>0</v>
      </c>
      <c r="BJ143" s="18" t="s">
        <v>86</v>
      </c>
      <c r="BK143" s="199">
        <f t="shared" si="19"/>
        <v>0</v>
      </c>
      <c r="BL143" s="18" t="s">
        <v>244</v>
      </c>
      <c r="BM143" s="198" t="s">
        <v>687</v>
      </c>
    </row>
    <row r="144" spans="1:65" s="2" customFormat="1" ht="24.2" customHeight="1">
      <c r="A144" s="35"/>
      <c r="B144" s="36"/>
      <c r="C144" s="187" t="s">
        <v>266</v>
      </c>
      <c r="D144" s="187" t="s">
        <v>147</v>
      </c>
      <c r="E144" s="188" t="s">
        <v>688</v>
      </c>
      <c r="F144" s="189" t="s">
        <v>686</v>
      </c>
      <c r="G144" s="190" t="s">
        <v>320</v>
      </c>
      <c r="H144" s="191">
        <v>1</v>
      </c>
      <c r="I144" s="192"/>
      <c r="J144" s="193">
        <f t="shared" si="10"/>
        <v>0</v>
      </c>
      <c r="K144" s="189" t="s">
        <v>151</v>
      </c>
      <c r="L144" s="40"/>
      <c r="M144" s="194" t="s">
        <v>1</v>
      </c>
      <c r="N144" s="195" t="s">
        <v>43</v>
      </c>
      <c r="O144" s="72"/>
      <c r="P144" s="196">
        <f t="shared" si="11"/>
        <v>0</v>
      </c>
      <c r="Q144" s="196">
        <v>0</v>
      </c>
      <c r="R144" s="196">
        <f t="shared" si="12"/>
        <v>0</v>
      </c>
      <c r="S144" s="196">
        <v>0</v>
      </c>
      <c r="T144" s="197">
        <f t="shared" si="13"/>
        <v>0</v>
      </c>
      <c r="U144" s="35"/>
      <c r="V144" s="35"/>
      <c r="W144" s="35"/>
      <c r="X144" s="35"/>
      <c r="Y144" s="35"/>
      <c r="Z144" s="35"/>
      <c r="AA144" s="35"/>
      <c r="AB144" s="35"/>
      <c r="AC144" s="35"/>
      <c r="AD144" s="35"/>
      <c r="AE144" s="35"/>
      <c r="AR144" s="198" t="s">
        <v>244</v>
      </c>
      <c r="AT144" s="198" t="s">
        <v>147</v>
      </c>
      <c r="AU144" s="198" t="s">
        <v>88</v>
      </c>
      <c r="AY144" s="18" t="s">
        <v>144</v>
      </c>
      <c r="BE144" s="199">
        <f t="shared" si="14"/>
        <v>0</v>
      </c>
      <c r="BF144" s="199">
        <f t="shared" si="15"/>
        <v>0</v>
      </c>
      <c r="BG144" s="199">
        <f t="shared" si="16"/>
        <v>0</v>
      </c>
      <c r="BH144" s="199">
        <f t="shared" si="17"/>
        <v>0</v>
      </c>
      <c r="BI144" s="199">
        <f t="shared" si="18"/>
        <v>0</v>
      </c>
      <c r="BJ144" s="18" t="s">
        <v>86</v>
      </c>
      <c r="BK144" s="199">
        <f t="shared" si="19"/>
        <v>0</v>
      </c>
      <c r="BL144" s="18" t="s">
        <v>244</v>
      </c>
      <c r="BM144" s="198" t="s">
        <v>689</v>
      </c>
    </row>
    <row r="145" spans="1:65" s="2" customFormat="1" ht="49.15" customHeight="1">
      <c r="A145" s="35"/>
      <c r="B145" s="36"/>
      <c r="C145" s="187" t="s">
        <v>7</v>
      </c>
      <c r="D145" s="187" t="s">
        <v>147</v>
      </c>
      <c r="E145" s="188" t="s">
        <v>690</v>
      </c>
      <c r="F145" s="189" t="s">
        <v>691</v>
      </c>
      <c r="G145" s="190" t="s">
        <v>150</v>
      </c>
      <c r="H145" s="191">
        <v>4.3999999999999997E-2</v>
      </c>
      <c r="I145" s="192"/>
      <c r="J145" s="193">
        <f t="shared" si="10"/>
        <v>0</v>
      </c>
      <c r="K145" s="189" t="s">
        <v>151</v>
      </c>
      <c r="L145" s="40"/>
      <c r="M145" s="257" t="s">
        <v>1</v>
      </c>
      <c r="N145" s="258" t="s">
        <v>43</v>
      </c>
      <c r="O145" s="259"/>
      <c r="P145" s="260">
        <f t="shared" si="11"/>
        <v>0</v>
      </c>
      <c r="Q145" s="260">
        <v>0</v>
      </c>
      <c r="R145" s="260">
        <f t="shared" si="12"/>
        <v>0</v>
      </c>
      <c r="S145" s="260">
        <v>0</v>
      </c>
      <c r="T145" s="261">
        <f t="shared" si="13"/>
        <v>0</v>
      </c>
      <c r="U145" s="35"/>
      <c r="V145" s="35"/>
      <c r="W145" s="35"/>
      <c r="X145" s="35"/>
      <c r="Y145" s="35"/>
      <c r="Z145" s="35"/>
      <c r="AA145" s="35"/>
      <c r="AB145" s="35"/>
      <c r="AC145" s="35"/>
      <c r="AD145" s="35"/>
      <c r="AE145" s="35"/>
      <c r="AR145" s="198" t="s">
        <v>244</v>
      </c>
      <c r="AT145" s="198" t="s">
        <v>147</v>
      </c>
      <c r="AU145" s="198" t="s">
        <v>88</v>
      </c>
      <c r="AY145" s="18" t="s">
        <v>144</v>
      </c>
      <c r="BE145" s="199">
        <f t="shared" si="14"/>
        <v>0</v>
      </c>
      <c r="BF145" s="199">
        <f t="shared" si="15"/>
        <v>0</v>
      </c>
      <c r="BG145" s="199">
        <f t="shared" si="16"/>
        <v>0</v>
      </c>
      <c r="BH145" s="199">
        <f t="shared" si="17"/>
        <v>0</v>
      </c>
      <c r="BI145" s="199">
        <f t="shared" si="18"/>
        <v>0</v>
      </c>
      <c r="BJ145" s="18" t="s">
        <v>86</v>
      </c>
      <c r="BK145" s="199">
        <f t="shared" si="19"/>
        <v>0</v>
      </c>
      <c r="BL145" s="18" t="s">
        <v>244</v>
      </c>
      <c r="BM145" s="198" t="s">
        <v>692</v>
      </c>
    </row>
    <row r="146" spans="1:65" s="2" customFormat="1" ht="6.95" customHeight="1">
      <c r="A146" s="35"/>
      <c r="B146" s="55"/>
      <c r="C146" s="56"/>
      <c r="D146" s="56"/>
      <c r="E146" s="56"/>
      <c r="F146" s="56"/>
      <c r="G146" s="56"/>
      <c r="H146" s="56"/>
      <c r="I146" s="56"/>
      <c r="J146" s="56"/>
      <c r="K146" s="56"/>
      <c r="L146" s="40"/>
      <c r="M146" s="35"/>
      <c r="O146" s="35"/>
      <c r="P146" s="35"/>
      <c r="Q146" s="35"/>
      <c r="R146" s="35"/>
      <c r="S146" s="35"/>
      <c r="T146" s="35"/>
      <c r="U146" s="35"/>
      <c r="V146" s="35"/>
      <c r="W146" s="35"/>
      <c r="X146" s="35"/>
      <c r="Y146" s="35"/>
      <c r="Z146" s="35"/>
      <c r="AA146" s="35"/>
      <c r="AB146" s="35"/>
      <c r="AC146" s="35"/>
      <c r="AD146" s="35"/>
      <c r="AE146" s="35"/>
    </row>
  </sheetData>
  <sheetProtection algorithmName="SHA-512" hashValue="TO62RtqbGMub5bUNIxSzBFaXHJ2DCBCvVuxGi5jGtIeHRtcUdCrnqFHabU5x7sl8Ppay996egzpcRlj09rL1Jg==" saltValue="g2hsoYCc1blchrqhgu9rVuZewzWbjNkGubULlcnz4UznhM+nRbz5qFXiUfvapUk5coh7D4UX6p2KHQjAXXZaVw==" spinCount="100000" sheet="1" objects="1" scenarios="1" formatColumns="0" formatRows="0" autoFilter="0"/>
  <autoFilter ref="C119:K145" xr:uid="{00000000-0009-0000-0000-000002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5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94</v>
      </c>
    </row>
    <row r="3" spans="1:46" s="1" customFormat="1" ht="6.95" customHeight="1">
      <c r="B3" s="109"/>
      <c r="C3" s="110"/>
      <c r="D3" s="110"/>
      <c r="E3" s="110"/>
      <c r="F3" s="110"/>
      <c r="G3" s="110"/>
      <c r="H3" s="110"/>
      <c r="I3" s="110"/>
      <c r="J3" s="110"/>
      <c r="K3" s="110"/>
      <c r="L3" s="21"/>
      <c r="AT3" s="18" t="s">
        <v>88</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26.25" customHeight="1">
      <c r="B7" s="21"/>
      <c r="E7" s="303" t="str">
        <f>'Rekapitulace stavby'!K6</f>
        <v>Úprava čistých prostor přípravy Radiofarmak, Nemocnice Nové Město na Moravě</v>
      </c>
      <c r="F7" s="304"/>
      <c r="G7" s="304"/>
      <c r="H7" s="304"/>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693</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17. 1. 2022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107</v>
      </c>
      <c r="F15" s="35"/>
      <c r="G15" s="35"/>
      <c r="H15" s="35"/>
      <c r="I15" s="113" t="s">
        <v>28</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29</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31</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28</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34</v>
      </c>
      <c r="E23" s="35"/>
      <c r="F23" s="35"/>
      <c r="G23" s="35"/>
      <c r="H23" s="35"/>
      <c r="I23" s="113" t="s">
        <v>25</v>
      </c>
      <c r="J23" s="114" t="s">
        <v>35</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28</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35"/>
      <c r="J30" s="121">
        <f>ROUND(J120,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2" t="s">
        <v>39</v>
      </c>
      <c r="J32" s="122" t="s">
        <v>41</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42</v>
      </c>
      <c r="E33" s="113" t="s">
        <v>43</v>
      </c>
      <c r="F33" s="124">
        <f>ROUND((SUM(BE120:BE156)),  2)</f>
        <v>0</v>
      </c>
      <c r="G33" s="35"/>
      <c r="H33" s="35"/>
      <c r="I33" s="125">
        <v>0.21</v>
      </c>
      <c r="J33" s="124">
        <f>ROUND(((SUM(BE120:BE156))*I33),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44</v>
      </c>
      <c r="F34" s="124">
        <f>ROUND((SUM(BF120:BF156)),  2)</f>
        <v>0</v>
      </c>
      <c r="G34" s="35"/>
      <c r="H34" s="35"/>
      <c r="I34" s="125">
        <v>0.15</v>
      </c>
      <c r="J34" s="124">
        <f>ROUND(((SUM(BF120:BF156))*I34),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45</v>
      </c>
      <c r="F35" s="124">
        <f>ROUND((SUM(BG120:BG156)),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46</v>
      </c>
      <c r="F36" s="124">
        <f>ROUND((SUM(BH120:BH156)),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47</v>
      </c>
      <c r="F37" s="124">
        <f>ROUND((SUM(BI120:BI156)),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48</v>
      </c>
      <c r="E39" s="128"/>
      <c r="F39" s="128"/>
      <c r="G39" s="129" t="s">
        <v>49</v>
      </c>
      <c r="H39" s="130" t="s">
        <v>50</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51</v>
      </c>
      <c r="E50" s="134"/>
      <c r="F50" s="134"/>
      <c r="G50" s="133" t="s">
        <v>52</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53</v>
      </c>
      <c r="E61" s="136"/>
      <c r="F61" s="137" t="s">
        <v>54</v>
      </c>
      <c r="G61" s="135" t="s">
        <v>53</v>
      </c>
      <c r="H61" s="136"/>
      <c r="I61" s="136"/>
      <c r="J61" s="138" t="s">
        <v>54</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55</v>
      </c>
      <c r="E65" s="139"/>
      <c r="F65" s="139"/>
      <c r="G65" s="133" t="s">
        <v>56</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53</v>
      </c>
      <c r="E76" s="136"/>
      <c r="F76" s="137" t="s">
        <v>54</v>
      </c>
      <c r="G76" s="135" t="s">
        <v>53</v>
      </c>
      <c r="H76" s="136"/>
      <c r="I76" s="136"/>
      <c r="J76" s="138" t="s">
        <v>54</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108</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26.25" customHeight="1">
      <c r="A85" s="35"/>
      <c r="B85" s="36"/>
      <c r="C85" s="37"/>
      <c r="D85" s="37"/>
      <c r="E85" s="310" t="str">
        <f>E7</f>
        <v>Úprava čistých prostor přípravy Radiofarmak, Nemocnice Nové Město na Moravě</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03 - Vzduchotechnika</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Nové Město na Moravě</v>
      </c>
      <c r="G89" s="37"/>
      <c r="H89" s="37"/>
      <c r="I89" s="30" t="s">
        <v>22</v>
      </c>
      <c r="J89" s="67" t="str">
        <f>IF(J12="","",J12)</f>
        <v>17. 1. 2022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ATELIER H1 &amp; ATELIER HÁJEK s.r.o., Jižní 870/0</v>
      </c>
      <c r="G91" s="37"/>
      <c r="H91" s="37"/>
      <c r="I91" s="30" t="s">
        <v>31</v>
      </c>
      <c r="J91" s="33" t="str">
        <f>E21</f>
        <v xml:space="preserve"> </v>
      </c>
      <c r="K91" s="37"/>
      <c r="L91" s="52"/>
      <c r="S91" s="35"/>
      <c r="T91" s="35"/>
      <c r="U91" s="35"/>
      <c r="V91" s="35"/>
      <c r="W91" s="35"/>
      <c r="X91" s="35"/>
      <c r="Y91" s="35"/>
      <c r="Z91" s="35"/>
      <c r="AA91" s="35"/>
      <c r="AB91" s="35"/>
      <c r="AC91" s="35"/>
      <c r="AD91" s="35"/>
      <c r="AE91" s="35"/>
    </row>
    <row r="92" spans="1:47" s="2" customFormat="1" ht="25.7" customHeight="1">
      <c r="A92" s="35"/>
      <c r="B92" s="36"/>
      <c r="C92" s="30" t="s">
        <v>29</v>
      </c>
      <c r="D92" s="37"/>
      <c r="E92" s="37"/>
      <c r="F92" s="28" t="str">
        <f>IF(E18="","",E18)</f>
        <v>Vyplň údaj</v>
      </c>
      <c r="G92" s="37"/>
      <c r="H92" s="37"/>
      <c r="I92" s="30" t="s">
        <v>34</v>
      </c>
      <c r="J92" s="33" t="str">
        <f>E24</f>
        <v>A.D.S. Rokycany s.r.o.</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109</v>
      </c>
      <c r="D94" s="145"/>
      <c r="E94" s="145"/>
      <c r="F94" s="145"/>
      <c r="G94" s="145"/>
      <c r="H94" s="145"/>
      <c r="I94" s="145"/>
      <c r="J94" s="146" t="s">
        <v>110</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111</v>
      </c>
      <c r="D96" s="37"/>
      <c r="E96" s="37"/>
      <c r="F96" s="37"/>
      <c r="G96" s="37"/>
      <c r="H96" s="37"/>
      <c r="I96" s="37"/>
      <c r="J96" s="85">
        <f>J120</f>
        <v>0</v>
      </c>
      <c r="K96" s="37"/>
      <c r="L96" s="52"/>
      <c r="S96" s="35"/>
      <c r="T96" s="35"/>
      <c r="U96" s="35"/>
      <c r="V96" s="35"/>
      <c r="W96" s="35"/>
      <c r="X96" s="35"/>
      <c r="Y96" s="35"/>
      <c r="Z96" s="35"/>
      <c r="AA96" s="35"/>
      <c r="AB96" s="35"/>
      <c r="AC96" s="35"/>
      <c r="AD96" s="35"/>
      <c r="AE96" s="35"/>
      <c r="AU96" s="18" t="s">
        <v>112</v>
      </c>
    </row>
    <row r="97" spans="1:31" s="9" customFormat="1" ht="24.95" customHeight="1">
      <c r="B97" s="148"/>
      <c r="C97" s="149"/>
      <c r="D97" s="150" t="s">
        <v>118</v>
      </c>
      <c r="E97" s="151"/>
      <c r="F97" s="151"/>
      <c r="G97" s="151"/>
      <c r="H97" s="151"/>
      <c r="I97" s="151"/>
      <c r="J97" s="152">
        <f>J121</f>
        <v>0</v>
      </c>
      <c r="K97" s="149"/>
      <c r="L97" s="153"/>
    </row>
    <row r="98" spans="1:31" s="10" customFormat="1" ht="19.899999999999999" customHeight="1">
      <c r="B98" s="154"/>
      <c r="C98" s="155"/>
      <c r="D98" s="156" t="s">
        <v>694</v>
      </c>
      <c r="E98" s="157"/>
      <c r="F98" s="157"/>
      <c r="G98" s="157"/>
      <c r="H98" s="157"/>
      <c r="I98" s="157"/>
      <c r="J98" s="158">
        <f>J122</f>
        <v>0</v>
      </c>
      <c r="K98" s="155"/>
      <c r="L98" s="159"/>
    </row>
    <row r="99" spans="1:31" s="10" customFormat="1" ht="19.899999999999999" customHeight="1">
      <c r="B99" s="154"/>
      <c r="C99" s="155"/>
      <c r="D99" s="156" t="s">
        <v>695</v>
      </c>
      <c r="E99" s="157"/>
      <c r="F99" s="157"/>
      <c r="G99" s="157"/>
      <c r="H99" s="157"/>
      <c r="I99" s="157"/>
      <c r="J99" s="158">
        <f>J135</f>
        <v>0</v>
      </c>
      <c r="K99" s="155"/>
      <c r="L99" s="159"/>
    </row>
    <row r="100" spans="1:31" s="10" customFormat="1" ht="19.899999999999999" customHeight="1">
      <c r="B100" s="154"/>
      <c r="C100" s="155"/>
      <c r="D100" s="156" t="s">
        <v>696</v>
      </c>
      <c r="E100" s="157"/>
      <c r="F100" s="157"/>
      <c r="G100" s="157"/>
      <c r="H100" s="157"/>
      <c r="I100" s="157"/>
      <c r="J100" s="158">
        <f>J146</f>
        <v>0</v>
      </c>
      <c r="K100" s="155"/>
      <c r="L100" s="159"/>
    </row>
    <row r="101" spans="1:31" s="2" customFormat="1" ht="21.75" customHeight="1">
      <c r="A101" s="35"/>
      <c r="B101" s="36"/>
      <c r="C101" s="37"/>
      <c r="D101" s="37"/>
      <c r="E101" s="37"/>
      <c r="F101" s="37"/>
      <c r="G101" s="37"/>
      <c r="H101" s="37"/>
      <c r="I101" s="37"/>
      <c r="J101" s="37"/>
      <c r="K101" s="37"/>
      <c r="L101" s="52"/>
      <c r="S101" s="35"/>
      <c r="T101" s="35"/>
      <c r="U101" s="35"/>
      <c r="V101" s="35"/>
      <c r="W101" s="35"/>
      <c r="X101" s="35"/>
      <c r="Y101" s="35"/>
      <c r="Z101" s="35"/>
      <c r="AA101" s="35"/>
      <c r="AB101" s="35"/>
      <c r="AC101" s="35"/>
      <c r="AD101" s="35"/>
      <c r="AE101" s="35"/>
    </row>
    <row r="102" spans="1:31" s="2" customFormat="1" ht="6.95" customHeight="1">
      <c r="A102" s="35"/>
      <c r="B102" s="55"/>
      <c r="C102" s="56"/>
      <c r="D102" s="56"/>
      <c r="E102" s="56"/>
      <c r="F102" s="56"/>
      <c r="G102" s="56"/>
      <c r="H102" s="56"/>
      <c r="I102" s="56"/>
      <c r="J102" s="56"/>
      <c r="K102" s="56"/>
      <c r="L102" s="52"/>
      <c r="S102" s="35"/>
      <c r="T102" s="35"/>
      <c r="U102" s="35"/>
      <c r="V102" s="35"/>
      <c r="W102" s="35"/>
      <c r="X102" s="35"/>
      <c r="Y102" s="35"/>
      <c r="Z102" s="35"/>
      <c r="AA102" s="35"/>
      <c r="AB102" s="35"/>
      <c r="AC102" s="35"/>
      <c r="AD102" s="35"/>
      <c r="AE102" s="35"/>
    </row>
    <row r="106" spans="1:31" s="2" customFormat="1" ht="6.95" customHeight="1">
      <c r="A106" s="35"/>
      <c r="B106" s="57"/>
      <c r="C106" s="58"/>
      <c r="D106" s="58"/>
      <c r="E106" s="58"/>
      <c r="F106" s="58"/>
      <c r="G106" s="58"/>
      <c r="H106" s="58"/>
      <c r="I106" s="58"/>
      <c r="J106" s="58"/>
      <c r="K106" s="58"/>
      <c r="L106" s="52"/>
      <c r="S106" s="35"/>
      <c r="T106" s="35"/>
      <c r="U106" s="35"/>
      <c r="V106" s="35"/>
      <c r="W106" s="35"/>
      <c r="X106" s="35"/>
      <c r="Y106" s="35"/>
      <c r="Z106" s="35"/>
      <c r="AA106" s="35"/>
      <c r="AB106" s="35"/>
      <c r="AC106" s="35"/>
      <c r="AD106" s="35"/>
      <c r="AE106" s="35"/>
    </row>
    <row r="107" spans="1:31" s="2" customFormat="1" ht="24.95" customHeight="1">
      <c r="A107" s="35"/>
      <c r="B107" s="36"/>
      <c r="C107" s="24" t="s">
        <v>129</v>
      </c>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6.95" customHeight="1">
      <c r="A108" s="35"/>
      <c r="B108" s="36"/>
      <c r="C108" s="37"/>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2" customHeight="1">
      <c r="A109" s="35"/>
      <c r="B109" s="36"/>
      <c r="C109" s="30" t="s">
        <v>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26.25" customHeight="1">
      <c r="A110" s="35"/>
      <c r="B110" s="36"/>
      <c r="C110" s="37"/>
      <c r="D110" s="37"/>
      <c r="E110" s="310" t="str">
        <f>E7</f>
        <v>Úprava čistých prostor přípravy Radiofarmak, Nemocnice Nové Město na Moravě</v>
      </c>
      <c r="F110" s="311"/>
      <c r="G110" s="311"/>
      <c r="H110" s="311"/>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105</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262" t="str">
        <f>E9</f>
        <v>03 - Vzduchotechnika</v>
      </c>
      <c r="F112" s="312"/>
      <c r="G112" s="312"/>
      <c r="H112" s="312"/>
      <c r="I112" s="37"/>
      <c r="J112" s="37"/>
      <c r="K112" s="37"/>
      <c r="L112" s="52"/>
      <c r="S112" s="35"/>
      <c r="T112" s="35"/>
      <c r="U112" s="35"/>
      <c r="V112" s="35"/>
      <c r="W112" s="35"/>
      <c r="X112" s="35"/>
      <c r="Y112" s="35"/>
      <c r="Z112" s="35"/>
      <c r="AA112" s="35"/>
      <c r="AB112" s="35"/>
      <c r="AC112" s="35"/>
      <c r="AD112" s="35"/>
      <c r="AE112" s="35"/>
    </row>
    <row r="113" spans="1:65" s="2" customFormat="1" ht="6.9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20</v>
      </c>
      <c r="D114" s="37"/>
      <c r="E114" s="37"/>
      <c r="F114" s="28" t="str">
        <f>F12</f>
        <v>Nové Město na Moravě</v>
      </c>
      <c r="G114" s="37"/>
      <c r="H114" s="37"/>
      <c r="I114" s="30" t="s">
        <v>22</v>
      </c>
      <c r="J114" s="67" t="str">
        <f>IF(J12="","",J12)</f>
        <v>17. 1. 2022</v>
      </c>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24</v>
      </c>
      <c r="D116" s="37"/>
      <c r="E116" s="37"/>
      <c r="F116" s="28" t="str">
        <f>E15</f>
        <v>ATELIER H1 &amp; ATELIER HÁJEK s.r.o., Jižní 870/0</v>
      </c>
      <c r="G116" s="37"/>
      <c r="H116" s="37"/>
      <c r="I116" s="30" t="s">
        <v>31</v>
      </c>
      <c r="J116" s="33" t="str">
        <f>E21</f>
        <v xml:space="preserve"> </v>
      </c>
      <c r="K116" s="37"/>
      <c r="L116" s="52"/>
      <c r="S116" s="35"/>
      <c r="T116" s="35"/>
      <c r="U116" s="35"/>
      <c r="V116" s="35"/>
      <c r="W116" s="35"/>
      <c r="X116" s="35"/>
      <c r="Y116" s="35"/>
      <c r="Z116" s="35"/>
      <c r="AA116" s="35"/>
      <c r="AB116" s="35"/>
      <c r="AC116" s="35"/>
      <c r="AD116" s="35"/>
      <c r="AE116" s="35"/>
    </row>
    <row r="117" spans="1:65" s="2" customFormat="1" ht="25.7" customHeight="1">
      <c r="A117" s="35"/>
      <c r="B117" s="36"/>
      <c r="C117" s="30" t="s">
        <v>29</v>
      </c>
      <c r="D117" s="37"/>
      <c r="E117" s="37"/>
      <c r="F117" s="28" t="str">
        <f>IF(E18="","",E18)</f>
        <v>Vyplň údaj</v>
      </c>
      <c r="G117" s="37"/>
      <c r="H117" s="37"/>
      <c r="I117" s="30" t="s">
        <v>34</v>
      </c>
      <c r="J117" s="33" t="str">
        <f>E24</f>
        <v>A.D.S. Rokycany s.r.o.</v>
      </c>
      <c r="K117" s="37"/>
      <c r="L117" s="52"/>
      <c r="S117" s="35"/>
      <c r="T117" s="35"/>
      <c r="U117" s="35"/>
      <c r="V117" s="35"/>
      <c r="W117" s="35"/>
      <c r="X117" s="35"/>
      <c r="Y117" s="35"/>
      <c r="Z117" s="35"/>
      <c r="AA117" s="35"/>
      <c r="AB117" s="35"/>
      <c r="AC117" s="35"/>
      <c r="AD117" s="35"/>
      <c r="AE117" s="35"/>
    </row>
    <row r="118" spans="1:65" s="2" customFormat="1" ht="10.3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11" customFormat="1" ht="29.25" customHeight="1">
      <c r="A119" s="160"/>
      <c r="B119" s="161"/>
      <c r="C119" s="162" t="s">
        <v>130</v>
      </c>
      <c r="D119" s="163" t="s">
        <v>63</v>
      </c>
      <c r="E119" s="163" t="s">
        <v>59</v>
      </c>
      <c r="F119" s="163" t="s">
        <v>60</v>
      </c>
      <c r="G119" s="163" t="s">
        <v>131</v>
      </c>
      <c r="H119" s="163" t="s">
        <v>132</v>
      </c>
      <c r="I119" s="163" t="s">
        <v>133</v>
      </c>
      <c r="J119" s="163" t="s">
        <v>110</v>
      </c>
      <c r="K119" s="164" t="s">
        <v>134</v>
      </c>
      <c r="L119" s="165"/>
      <c r="M119" s="76" t="s">
        <v>1</v>
      </c>
      <c r="N119" s="77" t="s">
        <v>42</v>
      </c>
      <c r="O119" s="77" t="s">
        <v>135</v>
      </c>
      <c r="P119" s="77" t="s">
        <v>136</v>
      </c>
      <c r="Q119" s="77" t="s">
        <v>137</v>
      </c>
      <c r="R119" s="77" t="s">
        <v>138</v>
      </c>
      <c r="S119" s="77" t="s">
        <v>139</v>
      </c>
      <c r="T119" s="78" t="s">
        <v>140</v>
      </c>
      <c r="U119" s="160"/>
      <c r="V119" s="160"/>
      <c r="W119" s="160"/>
      <c r="X119" s="160"/>
      <c r="Y119" s="160"/>
      <c r="Z119" s="160"/>
      <c r="AA119" s="160"/>
      <c r="AB119" s="160"/>
      <c r="AC119" s="160"/>
      <c r="AD119" s="160"/>
      <c r="AE119" s="160"/>
    </row>
    <row r="120" spans="1:65" s="2" customFormat="1" ht="22.9" customHeight="1">
      <c r="A120" s="35"/>
      <c r="B120" s="36"/>
      <c r="C120" s="83" t="s">
        <v>141</v>
      </c>
      <c r="D120" s="37"/>
      <c r="E120" s="37"/>
      <c r="F120" s="37"/>
      <c r="G120" s="37"/>
      <c r="H120" s="37"/>
      <c r="I120" s="37"/>
      <c r="J120" s="166">
        <f>BK120</f>
        <v>0</v>
      </c>
      <c r="K120" s="37"/>
      <c r="L120" s="40"/>
      <c r="M120" s="79"/>
      <c r="N120" s="167"/>
      <c r="O120" s="80"/>
      <c r="P120" s="168">
        <f>P121</f>
        <v>0</v>
      </c>
      <c r="Q120" s="80"/>
      <c r="R120" s="168">
        <f>R121</f>
        <v>0</v>
      </c>
      <c r="S120" s="80"/>
      <c r="T120" s="169">
        <f>T121</f>
        <v>0</v>
      </c>
      <c r="U120" s="35"/>
      <c r="V120" s="35"/>
      <c r="W120" s="35"/>
      <c r="X120" s="35"/>
      <c r="Y120" s="35"/>
      <c r="Z120" s="35"/>
      <c r="AA120" s="35"/>
      <c r="AB120" s="35"/>
      <c r="AC120" s="35"/>
      <c r="AD120" s="35"/>
      <c r="AE120" s="35"/>
      <c r="AT120" s="18" t="s">
        <v>77</v>
      </c>
      <c r="AU120" s="18" t="s">
        <v>112</v>
      </c>
      <c r="BK120" s="170">
        <f>BK121</f>
        <v>0</v>
      </c>
    </row>
    <row r="121" spans="1:65" s="12" customFormat="1" ht="25.9" customHeight="1">
      <c r="B121" s="171"/>
      <c r="C121" s="172"/>
      <c r="D121" s="173" t="s">
        <v>77</v>
      </c>
      <c r="E121" s="174" t="s">
        <v>313</v>
      </c>
      <c r="F121" s="174" t="s">
        <v>314</v>
      </c>
      <c r="G121" s="172"/>
      <c r="H121" s="172"/>
      <c r="I121" s="175"/>
      <c r="J121" s="176">
        <f>BK121</f>
        <v>0</v>
      </c>
      <c r="K121" s="172"/>
      <c r="L121" s="177"/>
      <c r="M121" s="178"/>
      <c r="N121" s="179"/>
      <c r="O121" s="179"/>
      <c r="P121" s="180">
        <f>P122+P135+P146</f>
        <v>0</v>
      </c>
      <c r="Q121" s="179"/>
      <c r="R121" s="180">
        <f>R122+R135+R146</f>
        <v>0</v>
      </c>
      <c r="S121" s="179"/>
      <c r="T121" s="181">
        <f>T122+T135+T146</f>
        <v>0</v>
      </c>
      <c r="AR121" s="182" t="s">
        <v>88</v>
      </c>
      <c r="AT121" s="183" t="s">
        <v>77</v>
      </c>
      <c r="AU121" s="183" t="s">
        <v>78</v>
      </c>
      <c r="AY121" s="182" t="s">
        <v>144</v>
      </c>
      <c r="BK121" s="184">
        <f>BK122+BK135+BK146</f>
        <v>0</v>
      </c>
    </row>
    <row r="122" spans="1:65" s="12" customFormat="1" ht="22.9" customHeight="1">
      <c r="B122" s="171"/>
      <c r="C122" s="172"/>
      <c r="D122" s="173" t="s">
        <v>77</v>
      </c>
      <c r="E122" s="185" t="s">
        <v>357</v>
      </c>
      <c r="F122" s="185" t="s">
        <v>697</v>
      </c>
      <c r="G122" s="172"/>
      <c r="H122" s="172"/>
      <c r="I122" s="175"/>
      <c r="J122" s="186">
        <f>BK122</f>
        <v>0</v>
      </c>
      <c r="K122" s="172"/>
      <c r="L122" s="177"/>
      <c r="M122" s="178"/>
      <c r="N122" s="179"/>
      <c r="O122" s="179"/>
      <c r="P122" s="180">
        <f>SUM(P123:P134)</f>
        <v>0</v>
      </c>
      <c r="Q122" s="179"/>
      <c r="R122" s="180">
        <f>SUM(R123:R134)</f>
        <v>0</v>
      </c>
      <c r="S122" s="179"/>
      <c r="T122" s="181">
        <f>SUM(T123:T134)</f>
        <v>0</v>
      </c>
      <c r="AR122" s="182" t="s">
        <v>88</v>
      </c>
      <c r="AT122" s="183" t="s">
        <v>77</v>
      </c>
      <c r="AU122" s="183" t="s">
        <v>86</v>
      </c>
      <c r="AY122" s="182" t="s">
        <v>144</v>
      </c>
      <c r="BK122" s="184">
        <f>SUM(BK123:BK134)</f>
        <v>0</v>
      </c>
    </row>
    <row r="123" spans="1:65" s="2" customFormat="1" ht="24.2" customHeight="1">
      <c r="A123" s="35"/>
      <c r="B123" s="36"/>
      <c r="C123" s="187" t="s">
        <v>86</v>
      </c>
      <c r="D123" s="187" t="s">
        <v>147</v>
      </c>
      <c r="E123" s="188" t="s">
        <v>698</v>
      </c>
      <c r="F123" s="189" t="s">
        <v>699</v>
      </c>
      <c r="G123" s="190" t="s">
        <v>634</v>
      </c>
      <c r="H123" s="191">
        <v>1</v>
      </c>
      <c r="I123" s="192"/>
      <c r="J123" s="193">
        <f t="shared" ref="J123:J134" si="0">ROUND(I123*H123,2)</f>
        <v>0</v>
      </c>
      <c r="K123" s="189" t="s">
        <v>151</v>
      </c>
      <c r="L123" s="40"/>
      <c r="M123" s="194" t="s">
        <v>1</v>
      </c>
      <c r="N123" s="195" t="s">
        <v>43</v>
      </c>
      <c r="O123" s="72"/>
      <c r="P123" s="196">
        <f t="shared" ref="P123:P134" si="1">O123*H123</f>
        <v>0</v>
      </c>
      <c r="Q123" s="196">
        <v>0</v>
      </c>
      <c r="R123" s="196">
        <f t="shared" ref="R123:R134" si="2">Q123*H123</f>
        <v>0</v>
      </c>
      <c r="S123" s="196">
        <v>0</v>
      </c>
      <c r="T123" s="197">
        <f t="shared" ref="T123:T134" si="3">S123*H123</f>
        <v>0</v>
      </c>
      <c r="U123" s="35"/>
      <c r="V123" s="35"/>
      <c r="W123" s="35"/>
      <c r="X123" s="35"/>
      <c r="Y123" s="35"/>
      <c r="Z123" s="35"/>
      <c r="AA123" s="35"/>
      <c r="AB123" s="35"/>
      <c r="AC123" s="35"/>
      <c r="AD123" s="35"/>
      <c r="AE123" s="35"/>
      <c r="AR123" s="198" t="s">
        <v>244</v>
      </c>
      <c r="AT123" s="198" t="s">
        <v>147</v>
      </c>
      <c r="AU123" s="198" t="s">
        <v>88</v>
      </c>
      <c r="AY123" s="18" t="s">
        <v>144</v>
      </c>
      <c r="BE123" s="199">
        <f t="shared" ref="BE123:BE134" si="4">IF(N123="základní",J123,0)</f>
        <v>0</v>
      </c>
      <c r="BF123" s="199">
        <f t="shared" ref="BF123:BF134" si="5">IF(N123="snížená",J123,0)</f>
        <v>0</v>
      </c>
      <c r="BG123" s="199">
        <f t="shared" ref="BG123:BG134" si="6">IF(N123="zákl. přenesená",J123,0)</f>
        <v>0</v>
      </c>
      <c r="BH123" s="199">
        <f t="shared" ref="BH123:BH134" si="7">IF(N123="sníž. přenesená",J123,0)</f>
        <v>0</v>
      </c>
      <c r="BI123" s="199">
        <f t="shared" ref="BI123:BI134" si="8">IF(N123="nulová",J123,0)</f>
        <v>0</v>
      </c>
      <c r="BJ123" s="18" t="s">
        <v>86</v>
      </c>
      <c r="BK123" s="199">
        <f t="shared" ref="BK123:BK134" si="9">ROUND(I123*H123,2)</f>
        <v>0</v>
      </c>
      <c r="BL123" s="18" t="s">
        <v>244</v>
      </c>
      <c r="BM123" s="198" t="s">
        <v>700</v>
      </c>
    </row>
    <row r="124" spans="1:65" s="2" customFormat="1" ht="16.5" customHeight="1">
      <c r="A124" s="35"/>
      <c r="B124" s="36"/>
      <c r="C124" s="187" t="s">
        <v>88</v>
      </c>
      <c r="D124" s="187" t="s">
        <v>147</v>
      </c>
      <c r="E124" s="188" t="s">
        <v>701</v>
      </c>
      <c r="F124" s="189" t="s">
        <v>702</v>
      </c>
      <c r="G124" s="190" t="s">
        <v>634</v>
      </c>
      <c r="H124" s="191">
        <v>1</v>
      </c>
      <c r="I124" s="192"/>
      <c r="J124" s="193">
        <f t="shared" si="0"/>
        <v>0</v>
      </c>
      <c r="K124" s="189" t="s">
        <v>151</v>
      </c>
      <c r="L124" s="40"/>
      <c r="M124" s="194" t="s">
        <v>1</v>
      </c>
      <c r="N124" s="195" t="s">
        <v>43</v>
      </c>
      <c r="O124" s="72"/>
      <c r="P124" s="196">
        <f t="shared" si="1"/>
        <v>0</v>
      </c>
      <c r="Q124" s="196">
        <v>0</v>
      </c>
      <c r="R124" s="196">
        <f t="shared" si="2"/>
        <v>0</v>
      </c>
      <c r="S124" s="196">
        <v>0</v>
      </c>
      <c r="T124" s="197">
        <f t="shared" si="3"/>
        <v>0</v>
      </c>
      <c r="U124" s="35"/>
      <c r="V124" s="35"/>
      <c r="W124" s="35"/>
      <c r="X124" s="35"/>
      <c r="Y124" s="35"/>
      <c r="Z124" s="35"/>
      <c r="AA124" s="35"/>
      <c r="AB124" s="35"/>
      <c r="AC124" s="35"/>
      <c r="AD124" s="35"/>
      <c r="AE124" s="35"/>
      <c r="AR124" s="198" t="s">
        <v>244</v>
      </c>
      <c r="AT124" s="198" t="s">
        <v>147</v>
      </c>
      <c r="AU124" s="198" t="s">
        <v>88</v>
      </c>
      <c r="AY124" s="18" t="s">
        <v>144</v>
      </c>
      <c r="BE124" s="199">
        <f t="shared" si="4"/>
        <v>0</v>
      </c>
      <c r="BF124" s="199">
        <f t="shared" si="5"/>
        <v>0</v>
      </c>
      <c r="BG124" s="199">
        <f t="shared" si="6"/>
        <v>0</v>
      </c>
      <c r="BH124" s="199">
        <f t="shared" si="7"/>
        <v>0</v>
      </c>
      <c r="BI124" s="199">
        <f t="shared" si="8"/>
        <v>0</v>
      </c>
      <c r="BJ124" s="18" t="s">
        <v>86</v>
      </c>
      <c r="BK124" s="199">
        <f t="shared" si="9"/>
        <v>0</v>
      </c>
      <c r="BL124" s="18" t="s">
        <v>244</v>
      </c>
      <c r="BM124" s="198" t="s">
        <v>703</v>
      </c>
    </row>
    <row r="125" spans="1:65" s="2" customFormat="1" ht="16.5" customHeight="1">
      <c r="A125" s="35"/>
      <c r="B125" s="36"/>
      <c r="C125" s="187" t="s">
        <v>145</v>
      </c>
      <c r="D125" s="187" t="s">
        <v>147</v>
      </c>
      <c r="E125" s="188" t="s">
        <v>704</v>
      </c>
      <c r="F125" s="189" t="s">
        <v>705</v>
      </c>
      <c r="G125" s="190" t="s">
        <v>634</v>
      </c>
      <c r="H125" s="191">
        <v>1</v>
      </c>
      <c r="I125" s="192"/>
      <c r="J125" s="193">
        <f t="shared" si="0"/>
        <v>0</v>
      </c>
      <c r="K125" s="189" t="s">
        <v>151</v>
      </c>
      <c r="L125" s="40"/>
      <c r="M125" s="194" t="s">
        <v>1</v>
      </c>
      <c r="N125" s="195" t="s">
        <v>43</v>
      </c>
      <c r="O125" s="72"/>
      <c r="P125" s="196">
        <f t="shared" si="1"/>
        <v>0</v>
      </c>
      <c r="Q125" s="196">
        <v>0</v>
      </c>
      <c r="R125" s="196">
        <f t="shared" si="2"/>
        <v>0</v>
      </c>
      <c r="S125" s="196">
        <v>0</v>
      </c>
      <c r="T125" s="197">
        <f t="shared" si="3"/>
        <v>0</v>
      </c>
      <c r="U125" s="35"/>
      <c r="V125" s="35"/>
      <c r="W125" s="35"/>
      <c r="X125" s="35"/>
      <c r="Y125" s="35"/>
      <c r="Z125" s="35"/>
      <c r="AA125" s="35"/>
      <c r="AB125" s="35"/>
      <c r="AC125" s="35"/>
      <c r="AD125" s="35"/>
      <c r="AE125" s="35"/>
      <c r="AR125" s="198" t="s">
        <v>244</v>
      </c>
      <c r="AT125" s="198" t="s">
        <v>147</v>
      </c>
      <c r="AU125" s="198" t="s">
        <v>88</v>
      </c>
      <c r="AY125" s="18" t="s">
        <v>144</v>
      </c>
      <c r="BE125" s="199">
        <f t="shared" si="4"/>
        <v>0</v>
      </c>
      <c r="BF125" s="199">
        <f t="shared" si="5"/>
        <v>0</v>
      </c>
      <c r="BG125" s="199">
        <f t="shared" si="6"/>
        <v>0</v>
      </c>
      <c r="BH125" s="199">
        <f t="shared" si="7"/>
        <v>0</v>
      </c>
      <c r="BI125" s="199">
        <f t="shared" si="8"/>
        <v>0</v>
      </c>
      <c r="BJ125" s="18" t="s">
        <v>86</v>
      </c>
      <c r="BK125" s="199">
        <f t="shared" si="9"/>
        <v>0</v>
      </c>
      <c r="BL125" s="18" t="s">
        <v>244</v>
      </c>
      <c r="BM125" s="198" t="s">
        <v>706</v>
      </c>
    </row>
    <row r="126" spans="1:65" s="2" customFormat="1" ht="16.5" customHeight="1">
      <c r="A126" s="35"/>
      <c r="B126" s="36"/>
      <c r="C126" s="187" t="s">
        <v>152</v>
      </c>
      <c r="D126" s="187" t="s">
        <v>147</v>
      </c>
      <c r="E126" s="188" t="s">
        <v>707</v>
      </c>
      <c r="F126" s="189" t="s">
        <v>708</v>
      </c>
      <c r="G126" s="190" t="s">
        <v>709</v>
      </c>
      <c r="H126" s="191">
        <v>2</v>
      </c>
      <c r="I126" s="192"/>
      <c r="J126" s="193">
        <f t="shared" si="0"/>
        <v>0</v>
      </c>
      <c r="K126" s="189" t="s">
        <v>151</v>
      </c>
      <c r="L126" s="40"/>
      <c r="M126" s="194" t="s">
        <v>1</v>
      </c>
      <c r="N126" s="195" t="s">
        <v>43</v>
      </c>
      <c r="O126" s="72"/>
      <c r="P126" s="196">
        <f t="shared" si="1"/>
        <v>0</v>
      </c>
      <c r="Q126" s="196">
        <v>0</v>
      </c>
      <c r="R126" s="196">
        <f t="shared" si="2"/>
        <v>0</v>
      </c>
      <c r="S126" s="196">
        <v>0</v>
      </c>
      <c r="T126" s="197">
        <f t="shared" si="3"/>
        <v>0</v>
      </c>
      <c r="U126" s="35"/>
      <c r="V126" s="35"/>
      <c r="W126" s="35"/>
      <c r="X126" s="35"/>
      <c r="Y126" s="35"/>
      <c r="Z126" s="35"/>
      <c r="AA126" s="35"/>
      <c r="AB126" s="35"/>
      <c r="AC126" s="35"/>
      <c r="AD126" s="35"/>
      <c r="AE126" s="35"/>
      <c r="AR126" s="198" t="s">
        <v>244</v>
      </c>
      <c r="AT126" s="198" t="s">
        <v>147</v>
      </c>
      <c r="AU126" s="198" t="s">
        <v>88</v>
      </c>
      <c r="AY126" s="18" t="s">
        <v>144</v>
      </c>
      <c r="BE126" s="199">
        <f t="shared" si="4"/>
        <v>0</v>
      </c>
      <c r="BF126" s="199">
        <f t="shared" si="5"/>
        <v>0</v>
      </c>
      <c r="BG126" s="199">
        <f t="shared" si="6"/>
        <v>0</v>
      </c>
      <c r="BH126" s="199">
        <f t="shared" si="7"/>
        <v>0</v>
      </c>
      <c r="BI126" s="199">
        <f t="shared" si="8"/>
        <v>0</v>
      </c>
      <c r="BJ126" s="18" t="s">
        <v>86</v>
      </c>
      <c r="BK126" s="199">
        <f t="shared" si="9"/>
        <v>0</v>
      </c>
      <c r="BL126" s="18" t="s">
        <v>244</v>
      </c>
      <c r="BM126" s="198" t="s">
        <v>710</v>
      </c>
    </row>
    <row r="127" spans="1:65" s="2" customFormat="1" ht="16.5" customHeight="1">
      <c r="A127" s="35"/>
      <c r="B127" s="36"/>
      <c r="C127" s="187" t="s">
        <v>178</v>
      </c>
      <c r="D127" s="187" t="s">
        <v>147</v>
      </c>
      <c r="E127" s="188" t="s">
        <v>711</v>
      </c>
      <c r="F127" s="189" t="s">
        <v>712</v>
      </c>
      <c r="G127" s="190" t="s">
        <v>709</v>
      </c>
      <c r="H127" s="191">
        <v>2</v>
      </c>
      <c r="I127" s="192"/>
      <c r="J127" s="193">
        <f t="shared" si="0"/>
        <v>0</v>
      </c>
      <c r="K127" s="189" t="s">
        <v>151</v>
      </c>
      <c r="L127" s="40"/>
      <c r="M127" s="194" t="s">
        <v>1</v>
      </c>
      <c r="N127" s="195" t="s">
        <v>43</v>
      </c>
      <c r="O127" s="72"/>
      <c r="P127" s="196">
        <f t="shared" si="1"/>
        <v>0</v>
      </c>
      <c r="Q127" s="196">
        <v>0</v>
      </c>
      <c r="R127" s="196">
        <f t="shared" si="2"/>
        <v>0</v>
      </c>
      <c r="S127" s="196">
        <v>0</v>
      </c>
      <c r="T127" s="197">
        <f t="shared" si="3"/>
        <v>0</v>
      </c>
      <c r="U127" s="35"/>
      <c r="V127" s="35"/>
      <c r="W127" s="35"/>
      <c r="X127" s="35"/>
      <c r="Y127" s="35"/>
      <c r="Z127" s="35"/>
      <c r="AA127" s="35"/>
      <c r="AB127" s="35"/>
      <c r="AC127" s="35"/>
      <c r="AD127" s="35"/>
      <c r="AE127" s="35"/>
      <c r="AR127" s="198" t="s">
        <v>244</v>
      </c>
      <c r="AT127" s="198" t="s">
        <v>147</v>
      </c>
      <c r="AU127" s="198" t="s">
        <v>88</v>
      </c>
      <c r="AY127" s="18" t="s">
        <v>144</v>
      </c>
      <c r="BE127" s="199">
        <f t="shared" si="4"/>
        <v>0</v>
      </c>
      <c r="BF127" s="199">
        <f t="shared" si="5"/>
        <v>0</v>
      </c>
      <c r="BG127" s="199">
        <f t="shared" si="6"/>
        <v>0</v>
      </c>
      <c r="BH127" s="199">
        <f t="shared" si="7"/>
        <v>0</v>
      </c>
      <c r="BI127" s="199">
        <f t="shared" si="8"/>
        <v>0</v>
      </c>
      <c r="BJ127" s="18" t="s">
        <v>86</v>
      </c>
      <c r="BK127" s="199">
        <f t="shared" si="9"/>
        <v>0</v>
      </c>
      <c r="BL127" s="18" t="s">
        <v>244</v>
      </c>
      <c r="BM127" s="198" t="s">
        <v>713</v>
      </c>
    </row>
    <row r="128" spans="1:65" s="2" customFormat="1" ht="16.5" customHeight="1">
      <c r="A128" s="35"/>
      <c r="B128" s="36"/>
      <c r="C128" s="187" t="s">
        <v>185</v>
      </c>
      <c r="D128" s="187" t="s">
        <v>147</v>
      </c>
      <c r="E128" s="188" t="s">
        <v>714</v>
      </c>
      <c r="F128" s="189" t="s">
        <v>715</v>
      </c>
      <c r="G128" s="190" t="s">
        <v>709</v>
      </c>
      <c r="H128" s="191">
        <v>3</v>
      </c>
      <c r="I128" s="192"/>
      <c r="J128" s="193">
        <f t="shared" si="0"/>
        <v>0</v>
      </c>
      <c r="K128" s="189" t="s">
        <v>151</v>
      </c>
      <c r="L128" s="40"/>
      <c r="M128" s="194" t="s">
        <v>1</v>
      </c>
      <c r="N128" s="195" t="s">
        <v>43</v>
      </c>
      <c r="O128" s="72"/>
      <c r="P128" s="196">
        <f t="shared" si="1"/>
        <v>0</v>
      </c>
      <c r="Q128" s="196">
        <v>0</v>
      </c>
      <c r="R128" s="196">
        <f t="shared" si="2"/>
        <v>0</v>
      </c>
      <c r="S128" s="196">
        <v>0</v>
      </c>
      <c r="T128" s="197">
        <f t="shared" si="3"/>
        <v>0</v>
      </c>
      <c r="U128" s="35"/>
      <c r="V128" s="35"/>
      <c r="W128" s="35"/>
      <c r="X128" s="35"/>
      <c r="Y128" s="35"/>
      <c r="Z128" s="35"/>
      <c r="AA128" s="35"/>
      <c r="AB128" s="35"/>
      <c r="AC128" s="35"/>
      <c r="AD128" s="35"/>
      <c r="AE128" s="35"/>
      <c r="AR128" s="198" t="s">
        <v>244</v>
      </c>
      <c r="AT128" s="198" t="s">
        <v>147</v>
      </c>
      <c r="AU128" s="198" t="s">
        <v>88</v>
      </c>
      <c r="AY128" s="18" t="s">
        <v>144</v>
      </c>
      <c r="BE128" s="199">
        <f t="shared" si="4"/>
        <v>0</v>
      </c>
      <c r="BF128" s="199">
        <f t="shared" si="5"/>
        <v>0</v>
      </c>
      <c r="BG128" s="199">
        <f t="shared" si="6"/>
        <v>0</v>
      </c>
      <c r="BH128" s="199">
        <f t="shared" si="7"/>
        <v>0</v>
      </c>
      <c r="BI128" s="199">
        <f t="shared" si="8"/>
        <v>0</v>
      </c>
      <c r="BJ128" s="18" t="s">
        <v>86</v>
      </c>
      <c r="BK128" s="199">
        <f t="shared" si="9"/>
        <v>0</v>
      </c>
      <c r="BL128" s="18" t="s">
        <v>244</v>
      </c>
      <c r="BM128" s="198" t="s">
        <v>716</v>
      </c>
    </row>
    <row r="129" spans="1:65" s="2" customFormat="1" ht="16.5" customHeight="1">
      <c r="A129" s="35"/>
      <c r="B129" s="36"/>
      <c r="C129" s="187" t="s">
        <v>190</v>
      </c>
      <c r="D129" s="187" t="s">
        <v>147</v>
      </c>
      <c r="E129" s="188" t="s">
        <v>717</v>
      </c>
      <c r="F129" s="189" t="s">
        <v>718</v>
      </c>
      <c r="G129" s="190" t="s">
        <v>719</v>
      </c>
      <c r="H129" s="191">
        <v>2.4</v>
      </c>
      <c r="I129" s="192"/>
      <c r="J129" s="193">
        <f t="shared" si="0"/>
        <v>0</v>
      </c>
      <c r="K129" s="189" t="s">
        <v>151</v>
      </c>
      <c r="L129" s="40"/>
      <c r="M129" s="194" t="s">
        <v>1</v>
      </c>
      <c r="N129" s="195" t="s">
        <v>43</v>
      </c>
      <c r="O129" s="72"/>
      <c r="P129" s="196">
        <f t="shared" si="1"/>
        <v>0</v>
      </c>
      <c r="Q129" s="196">
        <v>0</v>
      </c>
      <c r="R129" s="196">
        <f t="shared" si="2"/>
        <v>0</v>
      </c>
      <c r="S129" s="196">
        <v>0</v>
      </c>
      <c r="T129" s="197">
        <f t="shared" si="3"/>
        <v>0</v>
      </c>
      <c r="U129" s="35"/>
      <c r="V129" s="35"/>
      <c r="W129" s="35"/>
      <c r="X129" s="35"/>
      <c r="Y129" s="35"/>
      <c r="Z129" s="35"/>
      <c r="AA129" s="35"/>
      <c r="AB129" s="35"/>
      <c r="AC129" s="35"/>
      <c r="AD129" s="35"/>
      <c r="AE129" s="35"/>
      <c r="AR129" s="198" t="s">
        <v>244</v>
      </c>
      <c r="AT129" s="198" t="s">
        <v>147</v>
      </c>
      <c r="AU129" s="198" t="s">
        <v>88</v>
      </c>
      <c r="AY129" s="18" t="s">
        <v>144</v>
      </c>
      <c r="BE129" s="199">
        <f t="shared" si="4"/>
        <v>0</v>
      </c>
      <c r="BF129" s="199">
        <f t="shared" si="5"/>
        <v>0</v>
      </c>
      <c r="BG129" s="199">
        <f t="shared" si="6"/>
        <v>0</v>
      </c>
      <c r="BH129" s="199">
        <f t="shared" si="7"/>
        <v>0</v>
      </c>
      <c r="BI129" s="199">
        <f t="shared" si="8"/>
        <v>0</v>
      </c>
      <c r="BJ129" s="18" t="s">
        <v>86</v>
      </c>
      <c r="BK129" s="199">
        <f t="shared" si="9"/>
        <v>0</v>
      </c>
      <c r="BL129" s="18" t="s">
        <v>244</v>
      </c>
      <c r="BM129" s="198" t="s">
        <v>720</v>
      </c>
    </row>
    <row r="130" spans="1:65" s="2" customFormat="1" ht="16.5" customHeight="1">
      <c r="A130" s="35"/>
      <c r="B130" s="36"/>
      <c r="C130" s="187" t="s">
        <v>161</v>
      </c>
      <c r="D130" s="187" t="s">
        <v>147</v>
      </c>
      <c r="E130" s="188" t="s">
        <v>721</v>
      </c>
      <c r="F130" s="189" t="s">
        <v>722</v>
      </c>
      <c r="G130" s="190" t="s">
        <v>719</v>
      </c>
      <c r="H130" s="191">
        <v>1.5</v>
      </c>
      <c r="I130" s="192"/>
      <c r="J130" s="193">
        <f t="shared" si="0"/>
        <v>0</v>
      </c>
      <c r="K130" s="189" t="s">
        <v>151</v>
      </c>
      <c r="L130" s="40"/>
      <c r="M130" s="194" t="s">
        <v>1</v>
      </c>
      <c r="N130" s="195" t="s">
        <v>43</v>
      </c>
      <c r="O130" s="72"/>
      <c r="P130" s="196">
        <f t="shared" si="1"/>
        <v>0</v>
      </c>
      <c r="Q130" s="196">
        <v>0</v>
      </c>
      <c r="R130" s="196">
        <f t="shared" si="2"/>
        <v>0</v>
      </c>
      <c r="S130" s="196">
        <v>0</v>
      </c>
      <c r="T130" s="197">
        <f t="shared" si="3"/>
        <v>0</v>
      </c>
      <c r="U130" s="35"/>
      <c r="V130" s="35"/>
      <c r="W130" s="35"/>
      <c r="X130" s="35"/>
      <c r="Y130" s="35"/>
      <c r="Z130" s="35"/>
      <c r="AA130" s="35"/>
      <c r="AB130" s="35"/>
      <c r="AC130" s="35"/>
      <c r="AD130" s="35"/>
      <c r="AE130" s="35"/>
      <c r="AR130" s="198" t="s">
        <v>244</v>
      </c>
      <c r="AT130" s="198" t="s">
        <v>147</v>
      </c>
      <c r="AU130" s="198" t="s">
        <v>88</v>
      </c>
      <c r="AY130" s="18" t="s">
        <v>144</v>
      </c>
      <c r="BE130" s="199">
        <f t="shared" si="4"/>
        <v>0</v>
      </c>
      <c r="BF130" s="199">
        <f t="shared" si="5"/>
        <v>0</v>
      </c>
      <c r="BG130" s="199">
        <f t="shared" si="6"/>
        <v>0</v>
      </c>
      <c r="BH130" s="199">
        <f t="shared" si="7"/>
        <v>0</v>
      </c>
      <c r="BI130" s="199">
        <f t="shared" si="8"/>
        <v>0</v>
      </c>
      <c r="BJ130" s="18" t="s">
        <v>86</v>
      </c>
      <c r="BK130" s="199">
        <f t="shared" si="9"/>
        <v>0</v>
      </c>
      <c r="BL130" s="18" t="s">
        <v>244</v>
      </c>
      <c r="BM130" s="198" t="s">
        <v>723</v>
      </c>
    </row>
    <row r="131" spans="1:65" s="2" customFormat="1" ht="16.5" customHeight="1">
      <c r="A131" s="35"/>
      <c r="B131" s="36"/>
      <c r="C131" s="187" t="s">
        <v>205</v>
      </c>
      <c r="D131" s="187" t="s">
        <v>147</v>
      </c>
      <c r="E131" s="188" t="s">
        <v>724</v>
      </c>
      <c r="F131" s="189" t="s">
        <v>725</v>
      </c>
      <c r="G131" s="190" t="s">
        <v>719</v>
      </c>
      <c r="H131" s="191">
        <v>6.3</v>
      </c>
      <c r="I131" s="192"/>
      <c r="J131" s="193">
        <f t="shared" si="0"/>
        <v>0</v>
      </c>
      <c r="K131" s="189" t="s">
        <v>151</v>
      </c>
      <c r="L131" s="40"/>
      <c r="M131" s="194" t="s">
        <v>1</v>
      </c>
      <c r="N131" s="195" t="s">
        <v>43</v>
      </c>
      <c r="O131" s="72"/>
      <c r="P131" s="196">
        <f t="shared" si="1"/>
        <v>0</v>
      </c>
      <c r="Q131" s="196">
        <v>0</v>
      </c>
      <c r="R131" s="196">
        <f t="shared" si="2"/>
        <v>0</v>
      </c>
      <c r="S131" s="196">
        <v>0</v>
      </c>
      <c r="T131" s="197">
        <f t="shared" si="3"/>
        <v>0</v>
      </c>
      <c r="U131" s="35"/>
      <c r="V131" s="35"/>
      <c r="W131" s="35"/>
      <c r="X131" s="35"/>
      <c r="Y131" s="35"/>
      <c r="Z131" s="35"/>
      <c r="AA131" s="35"/>
      <c r="AB131" s="35"/>
      <c r="AC131" s="35"/>
      <c r="AD131" s="35"/>
      <c r="AE131" s="35"/>
      <c r="AR131" s="198" t="s">
        <v>244</v>
      </c>
      <c r="AT131" s="198" t="s">
        <v>147</v>
      </c>
      <c r="AU131" s="198" t="s">
        <v>88</v>
      </c>
      <c r="AY131" s="18" t="s">
        <v>144</v>
      </c>
      <c r="BE131" s="199">
        <f t="shared" si="4"/>
        <v>0</v>
      </c>
      <c r="BF131" s="199">
        <f t="shared" si="5"/>
        <v>0</v>
      </c>
      <c r="BG131" s="199">
        <f t="shared" si="6"/>
        <v>0</v>
      </c>
      <c r="BH131" s="199">
        <f t="shared" si="7"/>
        <v>0</v>
      </c>
      <c r="BI131" s="199">
        <f t="shared" si="8"/>
        <v>0</v>
      </c>
      <c r="BJ131" s="18" t="s">
        <v>86</v>
      </c>
      <c r="BK131" s="199">
        <f t="shared" si="9"/>
        <v>0</v>
      </c>
      <c r="BL131" s="18" t="s">
        <v>244</v>
      </c>
      <c r="BM131" s="198" t="s">
        <v>726</v>
      </c>
    </row>
    <row r="132" spans="1:65" s="2" customFormat="1" ht="16.5" customHeight="1">
      <c r="A132" s="35"/>
      <c r="B132" s="36"/>
      <c r="C132" s="187" t="s">
        <v>212</v>
      </c>
      <c r="D132" s="187" t="s">
        <v>147</v>
      </c>
      <c r="E132" s="188" t="s">
        <v>727</v>
      </c>
      <c r="F132" s="189" t="s">
        <v>728</v>
      </c>
      <c r="G132" s="190" t="s">
        <v>719</v>
      </c>
      <c r="H132" s="191">
        <v>1</v>
      </c>
      <c r="I132" s="192"/>
      <c r="J132" s="193">
        <f t="shared" si="0"/>
        <v>0</v>
      </c>
      <c r="K132" s="189" t="s">
        <v>151</v>
      </c>
      <c r="L132" s="40"/>
      <c r="M132" s="194" t="s">
        <v>1</v>
      </c>
      <c r="N132" s="195" t="s">
        <v>43</v>
      </c>
      <c r="O132" s="72"/>
      <c r="P132" s="196">
        <f t="shared" si="1"/>
        <v>0</v>
      </c>
      <c r="Q132" s="196">
        <v>0</v>
      </c>
      <c r="R132" s="196">
        <f t="shared" si="2"/>
        <v>0</v>
      </c>
      <c r="S132" s="196">
        <v>0</v>
      </c>
      <c r="T132" s="197">
        <f t="shared" si="3"/>
        <v>0</v>
      </c>
      <c r="U132" s="35"/>
      <c r="V132" s="35"/>
      <c r="W132" s="35"/>
      <c r="X132" s="35"/>
      <c r="Y132" s="35"/>
      <c r="Z132" s="35"/>
      <c r="AA132" s="35"/>
      <c r="AB132" s="35"/>
      <c r="AC132" s="35"/>
      <c r="AD132" s="35"/>
      <c r="AE132" s="35"/>
      <c r="AR132" s="198" t="s">
        <v>244</v>
      </c>
      <c r="AT132" s="198" t="s">
        <v>147</v>
      </c>
      <c r="AU132" s="198" t="s">
        <v>88</v>
      </c>
      <c r="AY132" s="18" t="s">
        <v>144</v>
      </c>
      <c r="BE132" s="199">
        <f t="shared" si="4"/>
        <v>0</v>
      </c>
      <c r="BF132" s="199">
        <f t="shared" si="5"/>
        <v>0</v>
      </c>
      <c r="BG132" s="199">
        <f t="shared" si="6"/>
        <v>0</v>
      </c>
      <c r="BH132" s="199">
        <f t="shared" si="7"/>
        <v>0</v>
      </c>
      <c r="BI132" s="199">
        <f t="shared" si="8"/>
        <v>0</v>
      </c>
      <c r="BJ132" s="18" t="s">
        <v>86</v>
      </c>
      <c r="BK132" s="199">
        <f t="shared" si="9"/>
        <v>0</v>
      </c>
      <c r="BL132" s="18" t="s">
        <v>244</v>
      </c>
      <c r="BM132" s="198" t="s">
        <v>729</v>
      </c>
    </row>
    <row r="133" spans="1:65" s="2" customFormat="1" ht="16.5" customHeight="1">
      <c r="A133" s="35"/>
      <c r="B133" s="36"/>
      <c r="C133" s="187" t="s">
        <v>216</v>
      </c>
      <c r="D133" s="187" t="s">
        <v>147</v>
      </c>
      <c r="E133" s="188" t="s">
        <v>730</v>
      </c>
      <c r="F133" s="189" t="s">
        <v>731</v>
      </c>
      <c r="G133" s="190" t="s">
        <v>719</v>
      </c>
      <c r="H133" s="191">
        <v>1.5</v>
      </c>
      <c r="I133" s="192"/>
      <c r="J133" s="193">
        <f t="shared" si="0"/>
        <v>0</v>
      </c>
      <c r="K133" s="189" t="s">
        <v>151</v>
      </c>
      <c r="L133" s="40"/>
      <c r="M133" s="194" t="s">
        <v>1</v>
      </c>
      <c r="N133" s="195" t="s">
        <v>43</v>
      </c>
      <c r="O133" s="72"/>
      <c r="P133" s="196">
        <f t="shared" si="1"/>
        <v>0</v>
      </c>
      <c r="Q133" s="196">
        <v>0</v>
      </c>
      <c r="R133" s="196">
        <f t="shared" si="2"/>
        <v>0</v>
      </c>
      <c r="S133" s="196">
        <v>0</v>
      </c>
      <c r="T133" s="197">
        <f t="shared" si="3"/>
        <v>0</v>
      </c>
      <c r="U133" s="35"/>
      <c r="V133" s="35"/>
      <c r="W133" s="35"/>
      <c r="X133" s="35"/>
      <c r="Y133" s="35"/>
      <c r="Z133" s="35"/>
      <c r="AA133" s="35"/>
      <c r="AB133" s="35"/>
      <c r="AC133" s="35"/>
      <c r="AD133" s="35"/>
      <c r="AE133" s="35"/>
      <c r="AR133" s="198" t="s">
        <v>244</v>
      </c>
      <c r="AT133" s="198" t="s">
        <v>147</v>
      </c>
      <c r="AU133" s="198" t="s">
        <v>88</v>
      </c>
      <c r="AY133" s="18" t="s">
        <v>144</v>
      </c>
      <c r="BE133" s="199">
        <f t="shared" si="4"/>
        <v>0</v>
      </c>
      <c r="BF133" s="199">
        <f t="shared" si="5"/>
        <v>0</v>
      </c>
      <c r="BG133" s="199">
        <f t="shared" si="6"/>
        <v>0</v>
      </c>
      <c r="BH133" s="199">
        <f t="shared" si="7"/>
        <v>0</v>
      </c>
      <c r="BI133" s="199">
        <f t="shared" si="8"/>
        <v>0</v>
      </c>
      <c r="BJ133" s="18" t="s">
        <v>86</v>
      </c>
      <c r="BK133" s="199">
        <f t="shared" si="9"/>
        <v>0</v>
      </c>
      <c r="BL133" s="18" t="s">
        <v>244</v>
      </c>
      <c r="BM133" s="198" t="s">
        <v>732</v>
      </c>
    </row>
    <row r="134" spans="1:65" s="2" customFormat="1" ht="16.5" customHeight="1">
      <c r="A134" s="35"/>
      <c r="B134" s="36"/>
      <c r="C134" s="187" t="s">
        <v>224</v>
      </c>
      <c r="D134" s="187" t="s">
        <v>147</v>
      </c>
      <c r="E134" s="188" t="s">
        <v>733</v>
      </c>
      <c r="F134" s="189" t="s">
        <v>734</v>
      </c>
      <c r="G134" s="190" t="s">
        <v>719</v>
      </c>
      <c r="H134" s="191">
        <v>0.6</v>
      </c>
      <c r="I134" s="192"/>
      <c r="J134" s="193">
        <f t="shared" si="0"/>
        <v>0</v>
      </c>
      <c r="K134" s="189" t="s">
        <v>151</v>
      </c>
      <c r="L134" s="40"/>
      <c r="M134" s="194" t="s">
        <v>1</v>
      </c>
      <c r="N134" s="195" t="s">
        <v>43</v>
      </c>
      <c r="O134" s="72"/>
      <c r="P134" s="196">
        <f t="shared" si="1"/>
        <v>0</v>
      </c>
      <c r="Q134" s="196">
        <v>0</v>
      </c>
      <c r="R134" s="196">
        <f t="shared" si="2"/>
        <v>0</v>
      </c>
      <c r="S134" s="196">
        <v>0</v>
      </c>
      <c r="T134" s="197">
        <f t="shared" si="3"/>
        <v>0</v>
      </c>
      <c r="U134" s="35"/>
      <c r="V134" s="35"/>
      <c r="W134" s="35"/>
      <c r="X134" s="35"/>
      <c r="Y134" s="35"/>
      <c r="Z134" s="35"/>
      <c r="AA134" s="35"/>
      <c r="AB134" s="35"/>
      <c r="AC134" s="35"/>
      <c r="AD134" s="35"/>
      <c r="AE134" s="35"/>
      <c r="AR134" s="198" t="s">
        <v>244</v>
      </c>
      <c r="AT134" s="198" t="s">
        <v>147</v>
      </c>
      <c r="AU134" s="198" t="s">
        <v>88</v>
      </c>
      <c r="AY134" s="18" t="s">
        <v>144</v>
      </c>
      <c r="BE134" s="199">
        <f t="shared" si="4"/>
        <v>0</v>
      </c>
      <c r="BF134" s="199">
        <f t="shared" si="5"/>
        <v>0</v>
      </c>
      <c r="BG134" s="199">
        <f t="shared" si="6"/>
        <v>0</v>
      </c>
      <c r="BH134" s="199">
        <f t="shared" si="7"/>
        <v>0</v>
      </c>
      <c r="BI134" s="199">
        <f t="shared" si="8"/>
        <v>0</v>
      </c>
      <c r="BJ134" s="18" t="s">
        <v>86</v>
      </c>
      <c r="BK134" s="199">
        <f t="shared" si="9"/>
        <v>0</v>
      </c>
      <c r="BL134" s="18" t="s">
        <v>244</v>
      </c>
      <c r="BM134" s="198" t="s">
        <v>735</v>
      </c>
    </row>
    <row r="135" spans="1:65" s="12" customFormat="1" ht="22.9" customHeight="1">
      <c r="B135" s="171"/>
      <c r="C135" s="172"/>
      <c r="D135" s="173" t="s">
        <v>77</v>
      </c>
      <c r="E135" s="185" t="s">
        <v>736</v>
      </c>
      <c r="F135" s="185" t="s">
        <v>737</v>
      </c>
      <c r="G135" s="172"/>
      <c r="H135" s="172"/>
      <c r="I135" s="175"/>
      <c r="J135" s="186">
        <f>BK135</f>
        <v>0</v>
      </c>
      <c r="K135" s="172"/>
      <c r="L135" s="177"/>
      <c r="M135" s="178"/>
      <c r="N135" s="179"/>
      <c r="O135" s="179"/>
      <c r="P135" s="180">
        <f>SUM(P136:P145)</f>
        <v>0</v>
      </c>
      <c r="Q135" s="179"/>
      <c r="R135" s="180">
        <f>SUM(R136:R145)</f>
        <v>0</v>
      </c>
      <c r="S135" s="179"/>
      <c r="T135" s="181">
        <f>SUM(T136:T145)</f>
        <v>0</v>
      </c>
      <c r="AR135" s="182" t="s">
        <v>86</v>
      </c>
      <c r="AT135" s="183" t="s">
        <v>77</v>
      </c>
      <c r="AU135" s="183" t="s">
        <v>86</v>
      </c>
      <c r="AY135" s="182" t="s">
        <v>144</v>
      </c>
      <c r="BK135" s="184">
        <f>SUM(BK136:BK145)</f>
        <v>0</v>
      </c>
    </row>
    <row r="136" spans="1:65" s="2" customFormat="1" ht="16.5" customHeight="1">
      <c r="A136" s="35"/>
      <c r="B136" s="36"/>
      <c r="C136" s="187" t="s">
        <v>231</v>
      </c>
      <c r="D136" s="187" t="s">
        <v>147</v>
      </c>
      <c r="E136" s="188" t="s">
        <v>738</v>
      </c>
      <c r="F136" s="189" t="s">
        <v>739</v>
      </c>
      <c r="G136" s="190" t="s">
        <v>709</v>
      </c>
      <c r="H136" s="191">
        <v>1</v>
      </c>
      <c r="I136" s="192"/>
      <c r="J136" s="193">
        <f t="shared" ref="J136:J145" si="10">ROUND(I136*H136,2)</f>
        <v>0</v>
      </c>
      <c r="K136" s="189" t="s">
        <v>151</v>
      </c>
      <c r="L136" s="40"/>
      <c r="M136" s="194" t="s">
        <v>1</v>
      </c>
      <c r="N136" s="195" t="s">
        <v>43</v>
      </c>
      <c r="O136" s="72"/>
      <c r="P136" s="196">
        <f t="shared" ref="P136:P145" si="11">O136*H136</f>
        <v>0</v>
      </c>
      <c r="Q136" s="196">
        <v>0</v>
      </c>
      <c r="R136" s="196">
        <f t="shared" ref="R136:R145" si="12">Q136*H136</f>
        <v>0</v>
      </c>
      <c r="S136" s="196">
        <v>0</v>
      </c>
      <c r="T136" s="197">
        <f t="shared" ref="T136:T145" si="13">S136*H136</f>
        <v>0</v>
      </c>
      <c r="U136" s="35"/>
      <c r="V136" s="35"/>
      <c r="W136" s="35"/>
      <c r="X136" s="35"/>
      <c r="Y136" s="35"/>
      <c r="Z136" s="35"/>
      <c r="AA136" s="35"/>
      <c r="AB136" s="35"/>
      <c r="AC136" s="35"/>
      <c r="AD136" s="35"/>
      <c r="AE136" s="35"/>
      <c r="AR136" s="198" t="s">
        <v>152</v>
      </c>
      <c r="AT136" s="198" t="s">
        <v>147</v>
      </c>
      <c r="AU136" s="198" t="s">
        <v>88</v>
      </c>
      <c r="AY136" s="18" t="s">
        <v>144</v>
      </c>
      <c r="BE136" s="199">
        <f t="shared" ref="BE136:BE145" si="14">IF(N136="základní",J136,0)</f>
        <v>0</v>
      </c>
      <c r="BF136" s="199">
        <f t="shared" ref="BF136:BF145" si="15">IF(N136="snížená",J136,0)</f>
        <v>0</v>
      </c>
      <c r="BG136" s="199">
        <f t="shared" ref="BG136:BG145" si="16">IF(N136="zákl. přenesená",J136,0)</f>
        <v>0</v>
      </c>
      <c r="BH136" s="199">
        <f t="shared" ref="BH136:BH145" si="17">IF(N136="sníž. přenesená",J136,0)</f>
        <v>0</v>
      </c>
      <c r="BI136" s="199">
        <f t="shared" ref="BI136:BI145" si="18">IF(N136="nulová",J136,0)</f>
        <v>0</v>
      </c>
      <c r="BJ136" s="18" t="s">
        <v>86</v>
      </c>
      <c r="BK136" s="199">
        <f t="shared" ref="BK136:BK145" si="19">ROUND(I136*H136,2)</f>
        <v>0</v>
      </c>
      <c r="BL136" s="18" t="s">
        <v>152</v>
      </c>
      <c r="BM136" s="198" t="s">
        <v>740</v>
      </c>
    </row>
    <row r="137" spans="1:65" s="2" customFormat="1" ht="16.5" customHeight="1">
      <c r="A137" s="35"/>
      <c r="B137" s="36"/>
      <c r="C137" s="187" t="s">
        <v>236</v>
      </c>
      <c r="D137" s="187" t="s">
        <v>147</v>
      </c>
      <c r="E137" s="188" t="s">
        <v>741</v>
      </c>
      <c r="F137" s="189" t="s">
        <v>742</v>
      </c>
      <c r="G137" s="190" t="s">
        <v>709</v>
      </c>
      <c r="H137" s="191">
        <v>2</v>
      </c>
      <c r="I137" s="192"/>
      <c r="J137" s="193">
        <f t="shared" si="10"/>
        <v>0</v>
      </c>
      <c r="K137" s="189" t="s">
        <v>151</v>
      </c>
      <c r="L137" s="40"/>
      <c r="M137" s="194" t="s">
        <v>1</v>
      </c>
      <c r="N137" s="195" t="s">
        <v>43</v>
      </c>
      <c r="O137" s="72"/>
      <c r="P137" s="196">
        <f t="shared" si="11"/>
        <v>0</v>
      </c>
      <c r="Q137" s="196">
        <v>0</v>
      </c>
      <c r="R137" s="196">
        <f t="shared" si="12"/>
        <v>0</v>
      </c>
      <c r="S137" s="196">
        <v>0</v>
      </c>
      <c r="T137" s="197">
        <f t="shared" si="13"/>
        <v>0</v>
      </c>
      <c r="U137" s="35"/>
      <c r="V137" s="35"/>
      <c r="W137" s="35"/>
      <c r="X137" s="35"/>
      <c r="Y137" s="35"/>
      <c r="Z137" s="35"/>
      <c r="AA137" s="35"/>
      <c r="AB137" s="35"/>
      <c r="AC137" s="35"/>
      <c r="AD137" s="35"/>
      <c r="AE137" s="35"/>
      <c r="AR137" s="198" t="s">
        <v>152</v>
      </c>
      <c r="AT137" s="198" t="s">
        <v>147</v>
      </c>
      <c r="AU137" s="198" t="s">
        <v>88</v>
      </c>
      <c r="AY137" s="18" t="s">
        <v>144</v>
      </c>
      <c r="BE137" s="199">
        <f t="shared" si="14"/>
        <v>0</v>
      </c>
      <c r="BF137" s="199">
        <f t="shared" si="15"/>
        <v>0</v>
      </c>
      <c r="BG137" s="199">
        <f t="shared" si="16"/>
        <v>0</v>
      </c>
      <c r="BH137" s="199">
        <f t="shared" si="17"/>
        <v>0</v>
      </c>
      <c r="BI137" s="199">
        <f t="shared" si="18"/>
        <v>0</v>
      </c>
      <c r="BJ137" s="18" t="s">
        <v>86</v>
      </c>
      <c r="BK137" s="199">
        <f t="shared" si="19"/>
        <v>0</v>
      </c>
      <c r="BL137" s="18" t="s">
        <v>152</v>
      </c>
      <c r="BM137" s="198" t="s">
        <v>743</v>
      </c>
    </row>
    <row r="138" spans="1:65" s="2" customFormat="1" ht="16.5" customHeight="1">
      <c r="A138" s="35"/>
      <c r="B138" s="36"/>
      <c r="C138" s="187" t="s">
        <v>8</v>
      </c>
      <c r="D138" s="187" t="s">
        <v>147</v>
      </c>
      <c r="E138" s="188" t="s">
        <v>744</v>
      </c>
      <c r="F138" s="189" t="s">
        <v>745</v>
      </c>
      <c r="G138" s="190" t="s">
        <v>709</v>
      </c>
      <c r="H138" s="191">
        <v>1</v>
      </c>
      <c r="I138" s="192"/>
      <c r="J138" s="193">
        <f t="shared" si="10"/>
        <v>0</v>
      </c>
      <c r="K138" s="189" t="s">
        <v>151</v>
      </c>
      <c r="L138" s="40"/>
      <c r="M138" s="194" t="s">
        <v>1</v>
      </c>
      <c r="N138" s="195" t="s">
        <v>43</v>
      </c>
      <c r="O138" s="72"/>
      <c r="P138" s="196">
        <f t="shared" si="11"/>
        <v>0</v>
      </c>
      <c r="Q138" s="196">
        <v>0</v>
      </c>
      <c r="R138" s="196">
        <f t="shared" si="12"/>
        <v>0</v>
      </c>
      <c r="S138" s="196">
        <v>0</v>
      </c>
      <c r="T138" s="197">
        <f t="shared" si="13"/>
        <v>0</v>
      </c>
      <c r="U138" s="35"/>
      <c r="V138" s="35"/>
      <c r="W138" s="35"/>
      <c r="X138" s="35"/>
      <c r="Y138" s="35"/>
      <c r="Z138" s="35"/>
      <c r="AA138" s="35"/>
      <c r="AB138" s="35"/>
      <c r="AC138" s="35"/>
      <c r="AD138" s="35"/>
      <c r="AE138" s="35"/>
      <c r="AR138" s="198" t="s">
        <v>152</v>
      </c>
      <c r="AT138" s="198" t="s">
        <v>147</v>
      </c>
      <c r="AU138" s="198" t="s">
        <v>88</v>
      </c>
      <c r="AY138" s="18" t="s">
        <v>144</v>
      </c>
      <c r="BE138" s="199">
        <f t="shared" si="14"/>
        <v>0</v>
      </c>
      <c r="BF138" s="199">
        <f t="shared" si="15"/>
        <v>0</v>
      </c>
      <c r="BG138" s="199">
        <f t="shared" si="16"/>
        <v>0</v>
      </c>
      <c r="BH138" s="199">
        <f t="shared" si="17"/>
        <v>0</v>
      </c>
      <c r="BI138" s="199">
        <f t="shared" si="18"/>
        <v>0</v>
      </c>
      <c r="BJ138" s="18" t="s">
        <v>86</v>
      </c>
      <c r="BK138" s="199">
        <f t="shared" si="19"/>
        <v>0</v>
      </c>
      <c r="BL138" s="18" t="s">
        <v>152</v>
      </c>
      <c r="BM138" s="198" t="s">
        <v>746</v>
      </c>
    </row>
    <row r="139" spans="1:65" s="2" customFormat="1" ht="16.5" customHeight="1">
      <c r="A139" s="35"/>
      <c r="B139" s="36"/>
      <c r="C139" s="187" t="s">
        <v>244</v>
      </c>
      <c r="D139" s="187" t="s">
        <v>147</v>
      </c>
      <c r="E139" s="188" t="s">
        <v>747</v>
      </c>
      <c r="F139" s="189" t="s">
        <v>748</v>
      </c>
      <c r="G139" s="190" t="s">
        <v>709</v>
      </c>
      <c r="H139" s="191">
        <v>1</v>
      </c>
      <c r="I139" s="192"/>
      <c r="J139" s="193">
        <f t="shared" si="10"/>
        <v>0</v>
      </c>
      <c r="K139" s="189" t="s">
        <v>151</v>
      </c>
      <c r="L139" s="40"/>
      <c r="M139" s="194" t="s">
        <v>1</v>
      </c>
      <c r="N139" s="195" t="s">
        <v>43</v>
      </c>
      <c r="O139" s="72"/>
      <c r="P139" s="196">
        <f t="shared" si="11"/>
        <v>0</v>
      </c>
      <c r="Q139" s="196">
        <v>0</v>
      </c>
      <c r="R139" s="196">
        <f t="shared" si="12"/>
        <v>0</v>
      </c>
      <c r="S139" s="196">
        <v>0</v>
      </c>
      <c r="T139" s="197">
        <f t="shared" si="13"/>
        <v>0</v>
      </c>
      <c r="U139" s="35"/>
      <c r="V139" s="35"/>
      <c r="W139" s="35"/>
      <c r="X139" s="35"/>
      <c r="Y139" s="35"/>
      <c r="Z139" s="35"/>
      <c r="AA139" s="35"/>
      <c r="AB139" s="35"/>
      <c r="AC139" s="35"/>
      <c r="AD139" s="35"/>
      <c r="AE139" s="35"/>
      <c r="AR139" s="198" t="s">
        <v>152</v>
      </c>
      <c r="AT139" s="198" t="s">
        <v>147</v>
      </c>
      <c r="AU139" s="198" t="s">
        <v>88</v>
      </c>
      <c r="AY139" s="18" t="s">
        <v>144</v>
      </c>
      <c r="BE139" s="199">
        <f t="shared" si="14"/>
        <v>0</v>
      </c>
      <c r="BF139" s="199">
        <f t="shared" si="15"/>
        <v>0</v>
      </c>
      <c r="BG139" s="199">
        <f t="shared" si="16"/>
        <v>0</v>
      </c>
      <c r="BH139" s="199">
        <f t="shared" si="17"/>
        <v>0</v>
      </c>
      <c r="BI139" s="199">
        <f t="shared" si="18"/>
        <v>0</v>
      </c>
      <c r="BJ139" s="18" t="s">
        <v>86</v>
      </c>
      <c r="BK139" s="199">
        <f t="shared" si="19"/>
        <v>0</v>
      </c>
      <c r="BL139" s="18" t="s">
        <v>152</v>
      </c>
      <c r="BM139" s="198" t="s">
        <v>749</v>
      </c>
    </row>
    <row r="140" spans="1:65" s="2" customFormat="1" ht="16.5" customHeight="1">
      <c r="A140" s="35"/>
      <c r="B140" s="36"/>
      <c r="C140" s="187" t="s">
        <v>249</v>
      </c>
      <c r="D140" s="187" t="s">
        <v>147</v>
      </c>
      <c r="E140" s="188" t="s">
        <v>750</v>
      </c>
      <c r="F140" s="189" t="s">
        <v>751</v>
      </c>
      <c r="G140" s="190" t="s">
        <v>709</v>
      </c>
      <c r="H140" s="191">
        <v>1</v>
      </c>
      <c r="I140" s="192"/>
      <c r="J140" s="193">
        <f t="shared" si="10"/>
        <v>0</v>
      </c>
      <c r="K140" s="189" t="s">
        <v>151</v>
      </c>
      <c r="L140" s="40"/>
      <c r="M140" s="194" t="s">
        <v>1</v>
      </c>
      <c r="N140" s="195" t="s">
        <v>43</v>
      </c>
      <c r="O140" s="72"/>
      <c r="P140" s="196">
        <f t="shared" si="11"/>
        <v>0</v>
      </c>
      <c r="Q140" s="196">
        <v>0</v>
      </c>
      <c r="R140" s="196">
        <f t="shared" si="12"/>
        <v>0</v>
      </c>
      <c r="S140" s="196">
        <v>0</v>
      </c>
      <c r="T140" s="197">
        <f t="shared" si="13"/>
        <v>0</v>
      </c>
      <c r="U140" s="35"/>
      <c r="V140" s="35"/>
      <c r="W140" s="35"/>
      <c r="X140" s="35"/>
      <c r="Y140" s="35"/>
      <c r="Z140" s="35"/>
      <c r="AA140" s="35"/>
      <c r="AB140" s="35"/>
      <c r="AC140" s="35"/>
      <c r="AD140" s="35"/>
      <c r="AE140" s="35"/>
      <c r="AR140" s="198" t="s">
        <v>152</v>
      </c>
      <c r="AT140" s="198" t="s">
        <v>147</v>
      </c>
      <c r="AU140" s="198" t="s">
        <v>88</v>
      </c>
      <c r="AY140" s="18" t="s">
        <v>144</v>
      </c>
      <c r="BE140" s="199">
        <f t="shared" si="14"/>
        <v>0</v>
      </c>
      <c r="BF140" s="199">
        <f t="shared" si="15"/>
        <v>0</v>
      </c>
      <c r="BG140" s="199">
        <f t="shared" si="16"/>
        <v>0</v>
      </c>
      <c r="BH140" s="199">
        <f t="shared" si="17"/>
        <v>0</v>
      </c>
      <c r="BI140" s="199">
        <f t="shared" si="18"/>
        <v>0</v>
      </c>
      <c r="BJ140" s="18" t="s">
        <v>86</v>
      </c>
      <c r="BK140" s="199">
        <f t="shared" si="19"/>
        <v>0</v>
      </c>
      <c r="BL140" s="18" t="s">
        <v>152</v>
      </c>
      <c r="BM140" s="198" t="s">
        <v>752</v>
      </c>
    </row>
    <row r="141" spans="1:65" s="2" customFormat="1" ht="16.5" customHeight="1">
      <c r="A141" s="35"/>
      <c r="B141" s="36"/>
      <c r="C141" s="187" t="s">
        <v>253</v>
      </c>
      <c r="D141" s="187" t="s">
        <v>147</v>
      </c>
      <c r="E141" s="188" t="s">
        <v>753</v>
      </c>
      <c r="F141" s="189" t="s">
        <v>754</v>
      </c>
      <c r="G141" s="190" t="s">
        <v>709</v>
      </c>
      <c r="H141" s="191">
        <v>1</v>
      </c>
      <c r="I141" s="192"/>
      <c r="J141" s="193">
        <f t="shared" si="10"/>
        <v>0</v>
      </c>
      <c r="K141" s="189" t="s">
        <v>151</v>
      </c>
      <c r="L141" s="40"/>
      <c r="M141" s="194" t="s">
        <v>1</v>
      </c>
      <c r="N141" s="195" t="s">
        <v>43</v>
      </c>
      <c r="O141" s="72"/>
      <c r="P141" s="196">
        <f t="shared" si="11"/>
        <v>0</v>
      </c>
      <c r="Q141" s="196">
        <v>0</v>
      </c>
      <c r="R141" s="196">
        <f t="shared" si="12"/>
        <v>0</v>
      </c>
      <c r="S141" s="196">
        <v>0</v>
      </c>
      <c r="T141" s="197">
        <f t="shared" si="13"/>
        <v>0</v>
      </c>
      <c r="U141" s="35"/>
      <c r="V141" s="35"/>
      <c r="W141" s="35"/>
      <c r="X141" s="35"/>
      <c r="Y141" s="35"/>
      <c r="Z141" s="35"/>
      <c r="AA141" s="35"/>
      <c r="AB141" s="35"/>
      <c r="AC141" s="35"/>
      <c r="AD141" s="35"/>
      <c r="AE141" s="35"/>
      <c r="AR141" s="198" t="s">
        <v>152</v>
      </c>
      <c r="AT141" s="198" t="s">
        <v>147</v>
      </c>
      <c r="AU141" s="198" t="s">
        <v>88</v>
      </c>
      <c r="AY141" s="18" t="s">
        <v>144</v>
      </c>
      <c r="BE141" s="199">
        <f t="shared" si="14"/>
        <v>0</v>
      </c>
      <c r="BF141" s="199">
        <f t="shared" si="15"/>
        <v>0</v>
      </c>
      <c r="BG141" s="199">
        <f t="shared" si="16"/>
        <v>0</v>
      </c>
      <c r="BH141" s="199">
        <f t="shared" si="17"/>
        <v>0</v>
      </c>
      <c r="BI141" s="199">
        <f t="shared" si="18"/>
        <v>0</v>
      </c>
      <c r="BJ141" s="18" t="s">
        <v>86</v>
      </c>
      <c r="BK141" s="199">
        <f t="shared" si="19"/>
        <v>0</v>
      </c>
      <c r="BL141" s="18" t="s">
        <v>152</v>
      </c>
      <c r="BM141" s="198" t="s">
        <v>755</v>
      </c>
    </row>
    <row r="142" spans="1:65" s="2" customFormat="1" ht="16.5" customHeight="1">
      <c r="A142" s="35"/>
      <c r="B142" s="36"/>
      <c r="C142" s="187" t="s">
        <v>261</v>
      </c>
      <c r="D142" s="187" t="s">
        <v>147</v>
      </c>
      <c r="E142" s="188" t="s">
        <v>756</v>
      </c>
      <c r="F142" s="189" t="s">
        <v>757</v>
      </c>
      <c r="G142" s="190" t="s">
        <v>709</v>
      </c>
      <c r="H142" s="191">
        <v>1</v>
      </c>
      <c r="I142" s="192"/>
      <c r="J142" s="193">
        <f t="shared" si="10"/>
        <v>0</v>
      </c>
      <c r="K142" s="189" t="s">
        <v>151</v>
      </c>
      <c r="L142" s="40"/>
      <c r="M142" s="194" t="s">
        <v>1</v>
      </c>
      <c r="N142" s="195" t="s">
        <v>43</v>
      </c>
      <c r="O142" s="72"/>
      <c r="P142" s="196">
        <f t="shared" si="11"/>
        <v>0</v>
      </c>
      <c r="Q142" s="196">
        <v>0</v>
      </c>
      <c r="R142" s="196">
        <f t="shared" si="12"/>
        <v>0</v>
      </c>
      <c r="S142" s="196">
        <v>0</v>
      </c>
      <c r="T142" s="197">
        <f t="shared" si="13"/>
        <v>0</v>
      </c>
      <c r="U142" s="35"/>
      <c r="V142" s="35"/>
      <c r="W142" s="35"/>
      <c r="X142" s="35"/>
      <c r="Y142" s="35"/>
      <c r="Z142" s="35"/>
      <c r="AA142" s="35"/>
      <c r="AB142" s="35"/>
      <c r="AC142" s="35"/>
      <c r="AD142" s="35"/>
      <c r="AE142" s="35"/>
      <c r="AR142" s="198" t="s">
        <v>152</v>
      </c>
      <c r="AT142" s="198" t="s">
        <v>147</v>
      </c>
      <c r="AU142" s="198" t="s">
        <v>88</v>
      </c>
      <c r="AY142" s="18" t="s">
        <v>144</v>
      </c>
      <c r="BE142" s="199">
        <f t="shared" si="14"/>
        <v>0</v>
      </c>
      <c r="BF142" s="199">
        <f t="shared" si="15"/>
        <v>0</v>
      </c>
      <c r="BG142" s="199">
        <f t="shared" si="16"/>
        <v>0</v>
      </c>
      <c r="BH142" s="199">
        <f t="shared" si="17"/>
        <v>0</v>
      </c>
      <c r="BI142" s="199">
        <f t="shared" si="18"/>
        <v>0</v>
      </c>
      <c r="BJ142" s="18" t="s">
        <v>86</v>
      </c>
      <c r="BK142" s="199">
        <f t="shared" si="19"/>
        <v>0</v>
      </c>
      <c r="BL142" s="18" t="s">
        <v>152</v>
      </c>
      <c r="BM142" s="198" t="s">
        <v>758</v>
      </c>
    </row>
    <row r="143" spans="1:65" s="2" customFormat="1" ht="16.5" customHeight="1">
      <c r="A143" s="35"/>
      <c r="B143" s="36"/>
      <c r="C143" s="187" t="s">
        <v>266</v>
      </c>
      <c r="D143" s="187" t="s">
        <v>147</v>
      </c>
      <c r="E143" s="188" t="s">
        <v>759</v>
      </c>
      <c r="F143" s="189" t="s">
        <v>760</v>
      </c>
      <c r="G143" s="190" t="s">
        <v>719</v>
      </c>
      <c r="H143" s="191">
        <v>0.3</v>
      </c>
      <c r="I143" s="192"/>
      <c r="J143" s="193">
        <f t="shared" si="10"/>
        <v>0</v>
      </c>
      <c r="K143" s="189" t="s">
        <v>151</v>
      </c>
      <c r="L143" s="40"/>
      <c r="M143" s="194" t="s">
        <v>1</v>
      </c>
      <c r="N143" s="195" t="s">
        <v>43</v>
      </c>
      <c r="O143" s="72"/>
      <c r="P143" s="196">
        <f t="shared" si="11"/>
        <v>0</v>
      </c>
      <c r="Q143" s="196">
        <v>0</v>
      </c>
      <c r="R143" s="196">
        <f t="shared" si="12"/>
        <v>0</v>
      </c>
      <c r="S143" s="196">
        <v>0</v>
      </c>
      <c r="T143" s="197">
        <f t="shared" si="13"/>
        <v>0</v>
      </c>
      <c r="U143" s="35"/>
      <c r="V143" s="35"/>
      <c r="W143" s="35"/>
      <c r="X143" s="35"/>
      <c r="Y143" s="35"/>
      <c r="Z143" s="35"/>
      <c r="AA143" s="35"/>
      <c r="AB143" s="35"/>
      <c r="AC143" s="35"/>
      <c r="AD143" s="35"/>
      <c r="AE143" s="35"/>
      <c r="AR143" s="198" t="s">
        <v>152</v>
      </c>
      <c r="AT143" s="198" t="s">
        <v>147</v>
      </c>
      <c r="AU143" s="198" t="s">
        <v>88</v>
      </c>
      <c r="AY143" s="18" t="s">
        <v>144</v>
      </c>
      <c r="BE143" s="199">
        <f t="shared" si="14"/>
        <v>0</v>
      </c>
      <c r="BF143" s="199">
        <f t="shared" si="15"/>
        <v>0</v>
      </c>
      <c r="BG143" s="199">
        <f t="shared" si="16"/>
        <v>0</v>
      </c>
      <c r="BH143" s="199">
        <f t="shared" si="17"/>
        <v>0</v>
      </c>
      <c r="BI143" s="199">
        <f t="shared" si="18"/>
        <v>0</v>
      </c>
      <c r="BJ143" s="18" t="s">
        <v>86</v>
      </c>
      <c r="BK143" s="199">
        <f t="shared" si="19"/>
        <v>0</v>
      </c>
      <c r="BL143" s="18" t="s">
        <v>152</v>
      </c>
      <c r="BM143" s="198" t="s">
        <v>761</v>
      </c>
    </row>
    <row r="144" spans="1:65" s="2" customFormat="1" ht="16.5" customHeight="1">
      <c r="A144" s="35"/>
      <c r="B144" s="36"/>
      <c r="C144" s="187" t="s">
        <v>7</v>
      </c>
      <c r="D144" s="187" t="s">
        <v>147</v>
      </c>
      <c r="E144" s="188" t="s">
        <v>762</v>
      </c>
      <c r="F144" s="189" t="s">
        <v>763</v>
      </c>
      <c r="G144" s="190" t="s">
        <v>719</v>
      </c>
      <c r="H144" s="191">
        <v>19</v>
      </c>
      <c r="I144" s="192"/>
      <c r="J144" s="193">
        <f t="shared" si="10"/>
        <v>0</v>
      </c>
      <c r="K144" s="189" t="s">
        <v>151</v>
      </c>
      <c r="L144" s="40"/>
      <c r="M144" s="194" t="s">
        <v>1</v>
      </c>
      <c r="N144" s="195" t="s">
        <v>43</v>
      </c>
      <c r="O144" s="72"/>
      <c r="P144" s="196">
        <f t="shared" si="11"/>
        <v>0</v>
      </c>
      <c r="Q144" s="196">
        <v>0</v>
      </c>
      <c r="R144" s="196">
        <f t="shared" si="12"/>
        <v>0</v>
      </c>
      <c r="S144" s="196">
        <v>0</v>
      </c>
      <c r="T144" s="197">
        <f t="shared" si="13"/>
        <v>0</v>
      </c>
      <c r="U144" s="35"/>
      <c r="V144" s="35"/>
      <c r="W144" s="35"/>
      <c r="X144" s="35"/>
      <c r="Y144" s="35"/>
      <c r="Z144" s="35"/>
      <c r="AA144" s="35"/>
      <c r="AB144" s="35"/>
      <c r="AC144" s="35"/>
      <c r="AD144" s="35"/>
      <c r="AE144" s="35"/>
      <c r="AR144" s="198" t="s">
        <v>152</v>
      </c>
      <c r="AT144" s="198" t="s">
        <v>147</v>
      </c>
      <c r="AU144" s="198" t="s">
        <v>88</v>
      </c>
      <c r="AY144" s="18" t="s">
        <v>144</v>
      </c>
      <c r="BE144" s="199">
        <f t="shared" si="14"/>
        <v>0</v>
      </c>
      <c r="BF144" s="199">
        <f t="shared" si="15"/>
        <v>0</v>
      </c>
      <c r="BG144" s="199">
        <f t="shared" si="16"/>
        <v>0</v>
      </c>
      <c r="BH144" s="199">
        <f t="shared" si="17"/>
        <v>0</v>
      </c>
      <c r="BI144" s="199">
        <f t="shared" si="18"/>
        <v>0</v>
      </c>
      <c r="BJ144" s="18" t="s">
        <v>86</v>
      </c>
      <c r="BK144" s="199">
        <f t="shared" si="19"/>
        <v>0</v>
      </c>
      <c r="BL144" s="18" t="s">
        <v>152</v>
      </c>
      <c r="BM144" s="198" t="s">
        <v>764</v>
      </c>
    </row>
    <row r="145" spans="1:65" s="2" customFormat="1" ht="16.5" customHeight="1">
      <c r="A145" s="35"/>
      <c r="B145" s="36"/>
      <c r="C145" s="187" t="s">
        <v>278</v>
      </c>
      <c r="D145" s="187" t="s">
        <v>147</v>
      </c>
      <c r="E145" s="188" t="s">
        <v>765</v>
      </c>
      <c r="F145" s="189" t="s">
        <v>766</v>
      </c>
      <c r="G145" s="190" t="s">
        <v>709</v>
      </c>
      <c r="H145" s="191">
        <v>1</v>
      </c>
      <c r="I145" s="192"/>
      <c r="J145" s="193">
        <f t="shared" si="10"/>
        <v>0</v>
      </c>
      <c r="K145" s="189" t="s">
        <v>151</v>
      </c>
      <c r="L145" s="40"/>
      <c r="M145" s="194" t="s">
        <v>1</v>
      </c>
      <c r="N145" s="195" t="s">
        <v>43</v>
      </c>
      <c r="O145" s="72"/>
      <c r="P145" s="196">
        <f t="shared" si="11"/>
        <v>0</v>
      </c>
      <c r="Q145" s="196">
        <v>0</v>
      </c>
      <c r="R145" s="196">
        <f t="shared" si="12"/>
        <v>0</v>
      </c>
      <c r="S145" s="196">
        <v>0</v>
      </c>
      <c r="T145" s="197">
        <f t="shared" si="13"/>
        <v>0</v>
      </c>
      <c r="U145" s="35"/>
      <c r="V145" s="35"/>
      <c r="W145" s="35"/>
      <c r="X145" s="35"/>
      <c r="Y145" s="35"/>
      <c r="Z145" s="35"/>
      <c r="AA145" s="35"/>
      <c r="AB145" s="35"/>
      <c r="AC145" s="35"/>
      <c r="AD145" s="35"/>
      <c r="AE145" s="35"/>
      <c r="AR145" s="198" t="s">
        <v>152</v>
      </c>
      <c r="AT145" s="198" t="s">
        <v>147</v>
      </c>
      <c r="AU145" s="198" t="s">
        <v>88</v>
      </c>
      <c r="AY145" s="18" t="s">
        <v>144</v>
      </c>
      <c r="BE145" s="199">
        <f t="shared" si="14"/>
        <v>0</v>
      </c>
      <c r="BF145" s="199">
        <f t="shared" si="15"/>
        <v>0</v>
      </c>
      <c r="BG145" s="199">
        <f t="shared" si="16"/>
        <v>0</v>
      </c>
      <c r="BH145" s="199">
        <f t="shared" si="17"/>
        <v>0</v>
      </c>
      <c r="BI145" s="199">
        <f t="shared" si="18"/>
        <v>0</v>
      </c>
      <c r="BJ145" s="18" t="s">
        <v>86</v>
      </c>
      <c r="BK145" s="199">
        <f t="shared" si="19"/>
        <v>0</v>
      </c>
      <c r="BL145" s="18" t="s">
        <v>152</v>
      </c>
      <c r="BM145" s="198" t="s">
        <v>767</v>
      </c>
    </row>
    <row r="146" spans="1:65" s="12" customFormat="1" ht="22.9" customHeight="1">
      <c r="B146" s="171"/>
      <c r="C146" s="172"/>
      <c r="D146" s="173" t="s">
        <v>77</v>
      </c>
      <c r="E146" s="185" t="s">
        <v>768</v>
      </c>
      <c r="F146" s="185" t="s">
        <v>769</v>
      </c>
      <c r="G146" s="172"/>
      <c r="H146" s="172"/>
      <c r="I146" s="175"/>
      <c r="J146" s="186">
        <f>BK146</f>
        <v>0</v>
      </c>
      <c r="K146" s="172"/>
      <c r="L146" s="177"/>
      <c r="M146" s="178"/>
      <c r="N146" s="179"/>
      <c r="O146" s="179"/>
      <c r="P146" s="180">
        <f>SUM(P147:P156)</f>
        <v>0</v>
      </c>
      <c r="Q146" s="179"/>
      <c r="R146" s="180">
        <f>SUM(R147:R156)</f>
        <v>0</v>
      </c>
      <c r="S146" s="179"/>
      <c r="T146" s="181">
        <f>SUM(T147:T156)</f>
        <v>0</v>
      </c>
      <c r="AR146" s="182" t="s">
        <v>86</v>
      </c>
      <c r="AT146" s="183" t="s">
        <v>77</v>
      </c>
      <c r="AU146" s="183" t="s">
        <v>86</v>
      </c>
      <c r="AY146" s="182" t="s">
        <v>144</v>
      </c>
      <c r="BK146" s="184">
        <f>SUM(BK147:BK156)</f>
        <v>0</v>
      </c>
    </row>
    <row r="147" spans="1:65" s="2" customFormat="1" ht="66.75" customHeight="1">
      <c r="A147" s="35"/>
      <c r="B147" s="36"/>
      <c r="C147" s="187" t="s">
        <v>282</v>
      </c>
      <c r="D147" s="187" t="s">
        <v>147</v>
      </c>
      <c r="E147" s="188" t="s">
        <v>770</v>
      </c>
      <c r="F147" s="189" t="s">
        <v>771</v>
      </c>
      <c r="G147" s="190" t="s">
        <v>634</v>
      </c>
      <c r="H147" s="191">
        <v>1</v>
      </c>
      <c r="I147" s="192"/>
      <c r="J147" s="193">
        <f t="shared" ref="J147:J156" si="20">ROUND(I147*H147,2)</f>
        <v>0</v>
      </c>
      <c r="K147" s="189" t="s">
        <v>151</v>
      </c>
      <c r="L147" s="40"/>
      <c r="M147" s="194" t="s">
        <v>1</v>
      </c>
      <c r="N147" s="195" t="s">
        <v>43</v>
      </c>
      <c r="O147" s="72"/>
      <c r="P147" s="196">
        <f t="shared" ref="P147:P156" si="21">O147*H147</f>
        <v>0</v>
      </c>
      <c r="Q147" s="196">
        <v>0</v>
      </c>
      <c r="R147" s="196">
        <f t="shared" ref="R147:R156" si="22">Q147*H147</f>
        <v>0</v>
      </c>
      <c r="S147" s="196">
        <v>0</v>
      </c>
      <c r="T147" s="197">
        <f t="shared" ref="T147:T156" si="23">S147*H147</f>
        <v>0</v>
      </c>
      <c r="U147" s="35"/>
      <c r="V147" s="35"/>
      <c r="W147" s="35"/>
      <c r="X147" s="35"/>
      <c r="Y147" s="35"/>
      <c r="Z147" s="35"/>
      <c r="AA147" s="35"/>
      <c r="AB147" s="35"/>
      <c r="AC147" s="35"/>
      <c r="AD147" s="35"/>
      <c r="AE147" s="35"/>
      <c r="AR147" s="198" t="s">
        <v>152</v>
      </c>
      <c r="AT147" s="198" t="s">
        <v>147</v>
      </c>
      <c r="AU147" s="198" t="s">
        <v>88</v>
      </c>
      <c r="AY147" s="18" t="s">
        <v>144</v>
      </c>
      <c r="BE147" s="199">
        <f t="shared" ref="BE147:BE156" si="24">IF(N147="základní",J147,0)</f>
        <v>0</v>
      </c>
      <c r="BF147" s="199">
        <f t="shared" ref="BF147:BF156" si="25">IF(N147="snížená",J147,0)</f>
        <v>0</v>
      </c>
      <c r="BG147" s="199">
        <f t="shared" ref="BG147:BG156" si="26">IF(N147="zákl. přenesená",J147,0)</f>
        <v>0</v>
      </c>
      <c r="BH147" s="199">
        <f t="shared" ref="BH147:BH156" si="27">IF(N147="sníž. přenesená",J147,0)</f>
        <v>0</v>
      </c>
      <c r="BI147" s="199">
        <f t="shared" ref="BI147:BI156" si="28">IF(N147="nulová",J147,0)</f>
        <v>0</v>
      </c>
      <c r="BJ147" s="18" t="s">
        <v>86</v>
      </c>
      <c r="BK147" s="199">
        <f t="shared" ref="BK147:BK156" si="29">ROUND(I147*H147,2)</f>
        <v>0</v>
      </c>
      <c r="BL147" s="18" t="s">
        <v>152</v>
      </c>
      <c r="BM147" s="198" t="s">
        <v>772</v>
      </c>
    </row>
    <row r="148" spans="1:65" s="2" customFormat="1" ht="44.25" customHeight="1">
      <c r="A148" s="35"/>
      <c r="B148" s="36"/>
      <c r="C148" s="187" t="s">
        <v>287</v>
      </c>
      <c r="D148" s="187" t="s">
        <v>147</v>
      </c>
      <c r="E148" s="188" t="s">
        <v>773</v>
      </c>
      <c r="F148" s="189" t="s">
        <v>774</v>
      </c>
      <c r="G148" s="190" t="s">
        <v>634</v>
      </c>
      <c r="H148" s="191">
        <v>1</v>
      </c>
      <c r="I148" s="192"/>
      <c r="J148" s="193">
        <f t="shared" si="20"/>
        <v>0</v>
      </c>
      <c r="K148" s="189" t="s">
        <v>151</v>
      </c>
      <c r="L148" s="40"/>
      <c r="M148" s="194" t="s">
        <v>1</v>
      </c>
      <c r="N148" s="195" t="s">
        <v>43</v>
      </c>
      <c r="O148" s="72"/>
      <c r="P148" s="196">
        <f t="shared" si="21"/>
        <v>0</v>
      </c>
      <c r="Q148" s="196">
        <v>0</v>
      </c>
      <c r="R148" s="196">
        <f t="shared" si="22"/>
        <v>0</v>
      </c>
      <c r="S148" s="196">
        <v>0</v>
      </c>
      <c r="T148" s="197">
        <f t="shared" si="23"/>
        <v>0</v>
      </c>
      <c r="U148" s="35"/>
      <c r="V148" s="35"/>
      <c r="W148" s="35"/>
      <c r="X148" s="35"/>
      <c r="Y148" s="35"/>
      <c r="Z148" s="35"/>
      <c r="AA148" s="35"/>
      <c r="AB148" s="35"/>
      <c r="AC148" s="35"/>
      <c r="AD148" s="35"/>
      <c r="AE148" s="35"/>
      <c r="AR148" s="198" t="s">
        <v>152</v>
      </c>
      <c r="AT148" s="198" t="s">
        <v>147</v>
      </c>
      <c r="AU148" s="198" t="s">
        <v>88</v>
      </c>
      <c r="AY148" s="18" t="s">
        <v>144</v>
      </c>
      <c r="BE148" s="199">
        <f t="shared" si="24"/>
        <v>0</v>
      </c>
      <c r="BF148" s="199">
        <f t="shared" si="25"/>
        <v>0</v>
      </c>
      <c r="BG148" s="199">
        <f t="shared" si="26"/>
        <v>0</v>
      </c>
      <c r="BH148" s="199">
        <f t="shared" si="27"/>
        <v>0</v>
      </c>
      <c r="BI148" s="199">
        <f t="shared" si="28"/>
        <v>0</v>
      </c>
      <c r="BJ148" s="18" t="s">
        <v>86</v>
      </c>
      <c r="BK148" s="199">
        <f t="shared" si="29"/>
        <v>0</v>
      </c>
      <c r="BL148" s="18" t="s">
        <v>152</v>
      </c>
      <c r="BM148" s="198" t="s">
        <v>775</v>
      </c>
    </row>
    <row r="149" spans="1:65" s="2" customFormat="1" ht="33" customHeight="1">
      <c r="A149" s="35"/>
      <c r="B149" s="36"/>
      <c r="C149" s="187" t="s">
        <v>296</v>
      </c>
      <c r="D149" s="187" t="s">
        <v>147</v>
      </c>
      <c r="E149" s="188" t="s">
        <v>776</v>
      </c>
      <c r="F149" s="189" t="s">
        <v>777</v>
      </c>
      <c r="G149" s="190" t="s">
        <v>634</v>
      </c>
      <c r="H149" s="191">
        <v>1</v>
      </c>
      <c r="I149" s="192"/>
      <c r="J149" s="193">
        <f t="shared" si="20"/>
        <v>0</v>
      </c>
      <c r="K149" s="189" t="s">
        <v>151</v>
      </c>
      <c r="L149" s="40"/>
      <c r="M149" s="194" t="s">
        <v>1</v>
      </c>
      <c r="N149" s="195" t="s">
        <v>43</v>
      </c>
      <c r="O149" s="72"/>
      <c r="P149" s="196">
        <f t="shared" si="21"/>
        <v>0</v>
      </c>
      <c r="Q149" s="196">
        <v>0</v>
      </c>
      <c r="R149" s="196">
        <f t="shared" si="22"/>
        <v>0</v>
      </c>
      <c r="S149" s="196">
        <v>0</v>
      </c>
      <c r="T149" s="197">
        <f t="shared" si="23"/>
        <v>0</v>
      </c>
      <c r="U149" s="35"/>
      <c r="V149" s="35"/>
      <c r="W149" s="35"/>
      <c r="X149" s="35"/>
      <c r="Y149" s="35"/>
      <c r="Z149" s="35"/>
      <c r="AA149" s="35"/>
      <c r="AB149" s="35"/>
      <c r="AC149" s="35"/>
      <c r="AD149" s="35"/>
      <c r="AE149" s="35"/>
      <c r="AR149" s="198" t="s">
        <v>152</v>
      </c>
      <c r="AT149" s="198" t="s">
        <v>147</v>
      </c>
      <c r="AU149" s="198" t="s">
        <v>88</v>
      </c>
      <c r="AY149" s="18" t="s">
        <v>144</v>
      </c>
      <c r="BE149" s="199">
        <f t="shared" si="24"/>
        <v>0</v>
      </c>
      <c r="BF149" s="199">
        <f t="shared" si="25"/>
        <v>0</v>
      </c>
      <c r="BG149" s="199">
        <f t="shared" si="26"/>
        <v>0</v>
      </c>
      <c r="BH149" s="199">
        <f t="shared" si="27"/>
        <v>0</v>
      </c>
      <c r="BI149" s="199">
        <f t="shared" si="28"/>
        <v>0</v>
      </c>
      <c r="BJ149" s="18" t="s">
        <v>86</v>
      </c>
      <c r="BK149" s="199">
        <f t="shared" si="29"/>
        <v>0</v>
      </c>
      <c r="BL149" s="18" t="s">
        <v>152</v>
      </c>
      <c r="BM149" s="198" t="s">
        <v>778</v>
      </c>
    </row>
    <row r="150" spans="1:65" s="2" customFormat="1" ht="16.5" customHeight="1">
      <c r="A150" s="35"/>
      <c r="B150" s="36"/>
      <c r="C150" s="187" t="s">
        <v>300</v>
      </c>
      <c r="D150" s="187" t="s">
        <v>147</v>
      </c>
      <c r="E150" s="188" t="s">
        <v>779</v>
      </c>
      <c r="F150" s="189" t="s">
        <v>780</v>
      </c>
      <c r="G150" s="190" t="s">
        <v>634</v>
      </c>
      <c r="H150" s="191">
        <v>1</v>
      </c>
      <c r="I150" s="192"/>
      <c r="J150" s="193">
        <f t="shared" si="20"/>
        <v>0</v>
      </c>
      <c r="K150" s="189" t="s">
        <v>151</v>
      </c>
      <c r="L150" s="40"/>
      <c r="M150" s="194" t="s">
        <v>1</v>
      </c>
      <c r="N150" s="195" t="s">
        <v>43</v>
      </c>
      <c r="O150" s="72"/>
      <c r="P150" s="196">
        <f t="shared" si="21"/>
        <v>0</v>
      </c>
      <c r="Q150" s="196">
        <v>0</v>
      </c>
      <c r="R150" s="196">
        <f t="shared" si="22"/>
        <v>0</v>
      </c>
      <c r="S150" s="196">
        <v>0</v>
      </c>
      <c r="T150" s="197">
        <f t="shared" si="23"/>
        <v>0</v>
      </c>
      <c r="U150" s="35"/>
      <c r="V150" s="35"/>
      <c r="W150" s="35"/>
      <c r="X150" s="35"/>
      <c r="Y150" s="35"/>
      <c r="Z150" s="35"/>
      <c r="AA150" s="35"/>
      <c r="AB150" s="35"/>
      <c r="AC150" s="35"/>
      <c r="AD150" s="35"/>
      <c r="AE150" s="35"/>
      <c r="AR150" s="198" t="s">
        <v>152</v>
      </c>
      <c r="AT150" s="198" t="s">
        <v>147</v>
      </c>
      <c r="AU150" s="198" t="s">
        <v>88</v>
      </c>
      <c r="AY150" s="18" t="s">
        <v>144</v>
      </c>
      <c r="BE150" s="199">
        <f t="shared" si="24"/>
        <v>0</v>
      </c>
      <c r="BF150" s="199">
        <f t="shared" si="25"/>
        <v>0</v>
      </c>
      <c r="BG150" s="199">
        <f t="shared" si="26"/>
        <v>0</v>
      </c>
      <c r="BH150" s="199">
        <f t="shared" si="27"/>
        <v>0</v>
      </c>
      <c r="BI150" s="199">
        <f t="shared" si="28"/>
        <v>0</v>
      </c>
      <c r="BJ150" s="18" t="s">
        <v>86</v>
      </c>
      <c r="BK150" s="199">
        <f t="shared" si="29"/>
        <v>0</v>
      </c>
      <c r="BL150" s="18" t="s">
        <v>152</v>
      </c>
      <c r="BM150" s="198" t="s">
        <v>781</v>
      </c>
    </row>
    <row r="151" spans="1:65" s="2" customFormat="1" ht="37.9" customHeight="1">
      <c r="A151" s="35"/>
      <c r="B151" s="36"/>
      <c r="C151" s="187" t="s">
        <v>304</v>
      </c>
      <c r="D151" s="187" t="s">
        <v>147</v>
      </c>
      <c r="E151" s="188" t="s">
        <v>782</v>
      </c>
      <c r="F151" s="189" t="s">
        <v>783</v>
      </c>
      <c r="G151" s="190" t="s">
        <v>634</v>
      </c>
      <c r="H151" s="191">
        <v>1</v>
      </c>
      <c r="I151" s="192"/>
      <c r="J151" s="193">
        <f t="shared" si="20"/>
        <v>0</v>
      </c>
      <c r="K151" s="189" t="s">
        <v>151</v>
      </c>
      <c r="L151" s="40"/>
      <c r="M151" s="194" t="s">
        <v>1</v>
      </c>
      <c r="N151" s="195" t="s">
        <v>43</v>
      </c>
      <c r="O151" s="72"/>
      <c r="P151" s="196">
        <f t="shared" si="21"/>
        <v>0</v>
      </c>
      <c r="Q151" s="196">
        <v>0</v>
      </c>
      <c r="R151" s="196">
        <f t="shared" si="22"/>
        <v>0</v>
      </c>
      <c r="S151" s="196">
        <v>0</v>
      </c>
      <c r="T151" s="197">
        <f t="shared" si="23"/>
        <v>0</v>
      </c>
      <c r="U151" s="35"/>
      <c r="V151" s="35"/>
      <c r="W151" s="35"/>
      <c r="X151" s="35"/>
      <c r="Y151" s="35"/>
      <c r="Z151" s="35"/>
      <c r="AA151" s="35"/>
      <c r="AB151" s="35"/>
      <c r="AC151" s="35"/>
      <c r="AD151" s="35"/>
      <c r="AE151" s="35"/>
      <c r="AR151" s="198" t="s">
        <v>152</v>
      </c>
      <c r="AT151" s="198" t="s">
        <v>147</v>
      </c>
      <c r="AU151" s="198" t="s">
        <v>88</v>
      </c>
      <c r="AY151" s="18" t="s">
        <v>144</v>
      </c>
      <c r="BE151" s="199">
        <f t="shared" si="24"/>
        <v>0</v>
      </c>
      <c r="BF151" s="199">
        <f t="shared" si="25"/>
        <v>0</v>
      </c>
      <c r="BG151" s="199">
        <f t="shared" si="26"/>
        <v>0</v>
      </c>
      <c r="BH151" s="199">
        <f t="shared" si="27"/>
        <v>0</v>
      </c>
      <c r="BI151" s="199">
        <f t="shared" si="28"/>
        <v>0</v>
      </c>
      <c r="BJ151" s="18" t="s">
        <v>86</v>
      </c>
      <c r="BK151" s="199">
        <f t="shared" si="29"/>
        <v>0</v>
      </c>
      <c r="BL151" s="18" t="s">
        <v>152</v>
      </c>
      <c r="BM151" s="198" t="s">
        <v>784</v>
      </c>
    </row>
    <row r="152" spans="1:65" s="2" customFormat="1" ht="49.15" customHeight="1">
      <c r="A152" s="35"/>
      <c r="B152" s="36"/>
      <c r="C152" s="187" t="s">
        <v>309</v>
      </c>
      <c r="D152" s="187" t="s">
        <v>147</v>
      </c>
      <c r="E152" s="188" t="s">
        <v>785</v>
      </c>
      <c r="F152" s="189" t="s">
        <v>786</v>
      </c>
      <c r="G152" s="190" t="s">
        <v>634</v>
      </c>
      <c r="H152" s="191">
        <v>1</v>
      </c>
      <c r="I152" s="192"/>
      <c r="J152" s="193">
        <f t="shared" si="20"/>
        <v>0</v>
      </c>
      <c r="K152" s="189" t="s">
        <v>151</v>
      </c>
      <c r="L152" s="40"/>
      <c r="M152" s="194" t="s">
        <v>1</v>
      </c>
      <c r="N152" s="195" t="s">
        <v>43</v>
      </c>
      <c r="O152" s="72"/>
      <c r="P152" s="196">
        <f t="shared" si="21"/>
        <v>0</v>
      </c>
      <c r="Q152" s="196">
        <v>0</v>
      </c>
      <c r="R152" s="196">
        <f t="shared" si="22"/>
        <v>0</v>
      </c>
      <c r="S152" s="196">
        <v>0</v>
      </c>
      <c r="T152" s="197">
        <f t="shared" si="23"/>
        <v>0</v>
      </c>
      <c r="U152" s="35"/>
      <c r="V152" s="35"/>
      <c r="W152" s="35"/>
      <c r="X152" s="35"/>
      <c r="Y152" s="35"/>
      <c r="Z152" s="35"/>
      <c r="AA152" s="35"/>
      <c r="AB152" s="35"/>
      <c r="AC152" s="35"/>
      <c r="AD152" s="35"/>
      <c r="AE152" s="35"/>
      <c r="AR152" s="198" t="s">
        <v>152</v>
      </c>
      <c r="AT152" s="198" t="s">
        <v>147</v>
      </c>
      <c r="AU152" s="198" t="s">
        <v>88</v>
      </c>
      <c r="AY152" s="18" t="s">
        <v>144</v>
      </c>
      <c r="BE152" s="199">
        <f t="shared" si="24"/>
        <v>0</v>
      </c>
      <c r="BF152" s="199">
        <f t="shared" si="25"/>
        <v>0</v>
      </c>
      <c r="BG152" s="199">
        <f t="shared" si="26"/>
        <v>0</v>
      </c>
      <c r="BH152" s="199">
        <f t="shared" si="27"/>
        <v>0</v>
      </c>
      <c r="BI152" s="199">
        <f t="shared" si="28"/>
        <v>0</v>
      </c>
      <c r="BJ152" s="18" t="s">
        <v>86</v>
      </c>
      <c r="BK152" s="199">
        <f t="shared" si="29"/>
        <v>0</v>
      </c>
      <c r="BL152" s="18" t="s">
        <v>152</v>
      </c>
      <c r="BM152" s="198" t="s">
        <v>787</v>
      </c>
    </row>
    <row r="153" spans="1:65" s="2" customFormat="1" ht="16.5" customHeight="1">
      <c r="A153" s="35"/>
      <c r="B153" s="36"/>
      <c r="C153" s="187" t="s">
        <v>317</v>
      </c>
      <c r="D153" s="187" t="s">
        <v>147</v>
      </c>
      <c r="E153" s="188" t="s">
        <v>788</v>
      </c>
      <c r="F153" s="189" t="s">
        <v>789</v>
      </c>
      <c r="G153" s="190" t="s">
        <v>634</v>
      </c>
      <c r="H153" s="191">
        <v>1</v>
      </c>
      <c r="I153" s="192"/>
      <c r="J153" s="193">
        <f t="shared" si="20"/>
        <v>0</v>
      </c>
      <c r="K153" s="189" t="s">
        <v>151</v>
      </c>
      <c r="L153" s="40"/>
      <c r="M153" s="194" t="s">
        <v>1</v>
      </c>
      <c r="N153" s="195" t="s">
        <v>43</v>
      </c>
      <c r="O153" s="72"/>
      <c r="P153" s="196">
        <f t="shared" si="21"/>
        <v>0</v>
      </c>
      <c r="Q153" s="196">
        <v>0</v>
      </c>
      <c r="R153" s="196">
        <f t="shared" si="22"/>
        <v>0</v>
      </c>
      <c r="S153" s="196">
        <v>0</v>
      </c>
      <c r="T153" s="197">
        <f t="shared" si="23"/>
        <v>0</v>
      </c>
      <c r="U153" s="35"/>
      <c r="V153" s="35"/>
      <c r="W153" s="35"/>
      <c r="X153" s="35"/>
      <c r="Y153" s="35"/>
      <c r="Z153" s="35"/>
      <c r="AA153" s="35"/>
      <c r="AB153" s="35"/>
      <c r="AC153" s="35"/>
      <c r="AD153" s="35"/>
      <c r="AE153" s="35"/>
      <c r="AR153" s="198" t="s">
        <v>152</v>
      </c>
      <c r="AT153" s="198" t="s">
        <v>147</v>
      </c>
      <c r="AU153" s="198" t="s">
        <v>88</v>
      </c>
      <c r="AY153" s="18" t="s">
        <v>144</v>
      </c>
      <c r="BE153" s="199">
        <f t="shared" si="24"/>
        <v>0</v>
      </c>
      <c r="BF153" s="199">
        <f t="shared" si="25"/>
        <v>0</v>
      </c>
      <c r="BG153" s="199">
        <f t="shared" si="26"/>
        <v>0</v>
      </c>
      <c r="BH153" s="199">
        <f t="shared" si="27"/>
        <v>0</v>
      </c>
      <c r="BI153" s="199">
        <f t="shared" si="28"/>
        <v>0</v>
      </c>
      <c r="BJ153" s="18" t="s">
        <v>86</v>
      </c>
      <c r="BK153" s="199">
        <f t="shared" si="29"/>
        <v>0</v>
      </c>
      <c r="BL153" s="18" t="s">
        <v>152</v>
      </c>
      <c r="BM153" s="198" t="s">
        <v>790</v>
      </c>
    </row>
    <row r="154" spans="1:65" s="2" customFormat="1" ht="16.5" customHeight="1">
      <c r="A154" s="35"/>
      <c r="B154" s="36"/>
      <c r="C154" s="187" t="s">
        <v>322</v>
      </c>
      <c r="D154" s="187" t="s">
        <v>147</v>
      </c>
      <c r="E154" s="188" t="s">
        <v>791</v>
      </c>
      <c r="F154" s="189" t="s">
        <v>792</v>
      </c>
      <c r="G154" s="190" t="s">
        <v>634</v>
      </c>
      <c r="H154" s="191">
        <v>1</v>
      </c>
      <c r="I154" s="192"/>
      <c r="J154" s="193">
        <f t="shared" si="20"/>
        <v>0</v>
      </c>
      <c r="K154" s="189" t="s">
        <v>151</v>
      </c>
      <c r="L154" s="40"/>
      <c r="M154" s="194" t="s">
        <v>1</v>
      </c>
      <c r="N154" s="195" t="s">
        <v>43</v>
      </c>
      <c r="O154" s="72"/>
      <c r="P154" s="196">
        <f t="shared" si="21"/>
        <v>0</v>
      </c>
      <c r="Q154" s="196">
        <v>0</v>
      </c>
      <c r="R154" s="196">
        <f t="shared" si="22"/>
        <v>0</v>
      </c>
      <c r="S154" s="196">
        <v>0</v>
      </c>
      <c r="T154" s="197">
        <f t="shared" si="23"/>
        <v>0</v>
      </c>
      <c r="U154" s="35"/>
      <c r="V154" s="35"/>
      <c r="W154" s="35"/>
      <c r="X154" s="35"/>
      <c r="Y154" s="35"/>
      <c r="Z154" s="35"/>
      <c r="AA154" s="35"/>
      <c r="AB154" s="35"/>
      <c r="AC154" s="35"/>
      <c r="AD154" s="35"/>
      <c r="AE154" s="35"/>
      <c r="AR154" s="198" t="s">
        <v>152</v>
      </c>
      <c r="AT154" s="198" t="s">
        <v>147</v>
      </c>
      <c r="AU154" s="198" t="s">
        <v>88</v>
      </c>
      <c r="AY154" s="18" t="s">
        <v>144</v>
      </c>
      <c r="BE154" s="199">
        <f t="shared" si="24"/>
        <v>0</v>
      </c>
      <c r="BF154" s="199">
        <f t="shared" si="25"/>
        <v>0</v>
      </c>
      <c r="BG154" s="199">
        <f t="shared" si="26"/>
        <v>0</v>
      </c>
      <c r="BH154" s="199">
        <f t="shared" si="27"/>
        <v>0</v>
      </c>
      <c r="BI154" s="199">
        <f t="shared" si="28"/>
        <v>0</v>
      </c>
      <c r="BJ154" s="18" t="s">
        <v>86</v>
      </c>
      <c r="BK154" s="199">
        <f t="shared" si="29"/>
        <v>0</v>
      </c>
      <c r="BL154" s="18" t="s">
        <v>152</v>
      </c>
      <c r="BM154" s="198" t="s">
        <v>793</v>
      </c>
    </row>
    <row r="155" spans="1:65" s="2" customFormat="1" ht="16.5" customHeight="1">
      <c r="A155" s="35"/>
      <c r="B155" s="36"/>
      <c r="C155" s="187" t="s">
        <v>326</v>
      </c>
      <c r="D155" s="187" t="s">
        <v>147</v>
      </c>
      <c r="E155" s="188" t="s">
        <v>794</v>
      </c>
      <c r="F155" s="189" t="s">
        <v>795</v>
      </c>
      <c r="G155" s="190" t="s">
        <v>634</v>
      </c>
      <c r="H155" s="191">
        <v>1</v>
      </c>
      <c r="I155" s="192"/>
      <c r="J155" s="193">
        <f t="shared" si="20"/>
        <v>0</v>
      </c>
      <c r="K155" s="189" t="s">
        <v>151</v>
      </c>
      <c r="L155" s="40"/>
      <c r="M155" s="194" t="s">
        <v>1</v>
      </c>
      <c r="N155" s="195" t="s">
        <v>43</v>
      </c>
      <c r="O155" s="72"/>
      <c r="P155" s="196">
        <f t="shared" si="21"/>
        <v>0</v>
      </c>
      <c r="Q155" s="196">
        <v>0</v>
      </c>
      <c r="R155" s="196">
        <f t="shared" si="22"/>
        <v>0</v>
      </c>
      <c r="S155" s="196">
        <v>0</v>
      </c>
      <c r="T155" s="197">
        <f t="shared" si="23"/>
        <v>0</v>
      </c>
      <c r="U155" s="35"/>
      <c r="V155" s="35"/>
      <c r="W155" s="35"/>
      <c r="X155" s="35"/>
      <c r="Y155" s="35"/>
      <c r="Z155" s="35"/>
      <c r="AA155" s="35"/>
      <c r="AB155" s="35"/>
      <c r="AC155" s="35"/>
      <c r="AD155" s="35"/>
      <c r="AE155" s="35"/>
      <c r="AR155" s="198" t="s">
        <v>152</v>
      </c>
      <c r="AT155" s="198" t="s">
        <v>147</v>
      </c>
      <c r="AU155" s="198" t="s">
        <v>88</v>
      </c>
      <c r="AY155" s="18" t="s">
        <v>144</v>
      </c>
      <c r="BE155" s="199">
        <f t="shared" si="24"/>
        <v>0</v>
      </c>
      <c r="BF155" s="199">
        <f t="shared" si="25"/>
        <v>0</v>
      </c>
      <c r="BG155" s="199">
        <f t="shared" si="26"/>
        <v>0</v>
      </c>
      <c r="BH155" s="199">
        <f t="shared" si="27"/>
        <v>0</v>
      </c>
      <c r="BI155" s="199">
        <f t="shared" si="28"/>
        <v>0</v>
      </c>
      <c r="BJ155" s="18" t="s">
        <v>86</v>
      </c>
      <c r="BK155" s="199">
        <f t="shared" si="29"/>
        <v>0</v>
      </c>
      <c r="BL155" s="18" t="s">
        <v>152</v>
      </c>
      <c r="BM155" s="198" t="s">
        <v>796</v>
      </c>
    </row>
    <row r="156" spans="1:65" s="2" customFormat="1" ht="16.5" customHeight="1">
      <c r="A156" s="35"/>
      <c r="B156" s="36"/>
      <c r="C156" s="187" t="s">
        <v>330</v>
      </c>
      <c r="D156" s="187" t="s">
        <v>147</v>
      </c>
      <c r="E156" s="188" t="s">
        <v>797</v>
      </c>
      <c r="F156" s="189" t="s">
        <v>798</v>
      </c>
      <c r="G156" s="190" t="s">
        <v>634</v>
      </c>
      <c r="H156" s="191">
        <v>1</v>
      </c>
      <c r="I156" s="192"/>
      <c r="J156" s="193">
        <f t="shared" si="20"/>
        <v>0</v>
      </c>
      <c r="K156" s="189" t="s">
        <v>151</v>
      </c>
      <c r="L156" s="40"/>
      <c r="M156" s="257" t="s">
        <v>1</v>
      </c>
      <c r="N156" s="258" t="s">
        <v>43</v>
      </c>
      <c r="O156" s="259"/>
      <c r="P156" s="260">
        <f t="shared" si="21"/>
        <v>0</v>
      </c>
      <c r="Q156" s="260">
        <v>0</v>
      </c>
      <c r="R156" s="260">
        <f t="shared" si="22"/>
        <v>0</v>
      </c>
      <c r="S156" s="260">
        <v>0</v>
      </c>
      <c r="T156" s="261">
        <f t="shared" si="23"/>
        <v>0</v>
      </c>
      <c r="U156" s="35"/>
      <c r="V156" s="35"/>
      <c r="W156" s="35"/>
      <c r="X156" s="35"/>
      <c r="Y156" s="35"/>
      <c r="Z156" s="35"/>
      <c r="AA156" s="35"/>
      <c r="AB156" s="35"/>
      <c r="AC156" s="35"/>
      <c r="AD156" s="35"/>
      <c r="AE156" s="35"/>
      <c r="AR156" s="198" t="s">
        <v>152</v>
      </c>
      <c r="AT156" s="198" t="s">
        <v>147</v>
      </c>
      <c r="AU156" s="198" t="s">
        <v>88</v>
      </c>
      <c r="AY156" s="18" t="s">
        <v>144</v>
      </c>
      <c r="BE156" s="199">
        <f t="shared" si="24"/>
        <v>0</v>
      </c>
      <c r="BF156" s="199">
        <f t="shared" si="25"/>
        <v>0</v>
      </c>
      <c r="BG156" s="199">
        <f t="shared" si="26"/>
        <v>0</v>
      </c>
      <c r="BH156" s="199">
        <f t="shared" si="27"/>
        <v>0</v>
      </c>
      <c r="BI156" s="199">
        <f t="shared" si="28"/>
        <v>0</v>
      </c>
      <c r="BJ156" s="18" t="s">
        <v>86</v>
      </c>
      <c r="BK156" s="199">
        <f t="shared" si="29"/>
        <v>0</v>
      </c>
      <c r="BL156" s="18" t="s">
        <v>152</v>
      </c>
      <c r="BM156" s="198" t="s">
        <v>799</v>
      </c>
    </row>
    <row r="157" spans="1:65" s="2" customFormat="1" ht="6.95" customHeight="1">
      <c r="A157" s="35"/>
      <c r="B157" s="55"/>
      <c r="C157" s="56"/>
      <c r="D157" s="56"/>
      <c r="E157" s="56"/>
      <c r="F157" s="56"/>
      <c r="G157" s="56"/>
      <c r="H157" s="56"/>
      <c r="I157" s="56"/>
      <c r="J157" s="56"/>
      <c r="K157" s="56"/>
      <c r="L157" s="40"/>
      <c r="M157" s="35"/>
      <c r="O157" s="35"/>
      <c r="P157" s="35"/>
      <c r="Q157" s="35"/>
      <c r="R157" s="35"/>
      <c r="S157" s="35"/>
      <c r="T157" s="35"/>
      <c r="U157" s="35"/>
      <c r="V157" s="35"/>
      <c r="W157" s="35"/>
      <c r="X157" s="35"/>
      <c r="Y157" s="35"/>
      <c r="Z157" s="35"/>
      <c r="AA157" s="35"/>
      <c r="AB157" s="35"/>
      <c r="AC157" s="35"/>
      <c r="AD157" s="35"/>
      <c r="AE157" s="35"/>
    </row>
  </sheetData>
  <sheetProtection algorithmName="SHA-512" hashValue="KM5IgYqbvsQrZSjUP5rvdMEe9HkGjVDswLFdOunMHcYCv+KfirAQshtMu3M1mqw56m2rLNCSSMofg8AsCNA6OQ==" saltValue="J5W8KskjOSvjt/lK64Mt01iw+x0BUZbDY40JkXnlDeTq+GnAoez3dYCWPyd/mpYHpPuz8Hxeyvxy24C2yKiXEA==" spinCount="100000" sheet="1" objects="1" scenarios="1" formatColumns="0" formatRows="0" autoFilter="0"/>
  <autoFilter ref="C119:K156" xr:uid="{00000000-0009-0000-0000-000003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97</v>
      </c>
    </row>
    <row r="3" spans="1:46" s="1" customFormat="1" ht="6.95" customHeight="1">
      <c r="B3" s="109"/>
      <c r="C3" s="110"/>
      <c r="D3" s="110"/>
      <c r="E3" s="110"/>
      <c r="F3" s="110"/>
      <c r="G3" s="110"/>
      <c r="H3" s="110"/>
      <c r="I3" s="110"/>
      <c r="J3" s="110"/>
      <c r="K3" s="110"/>
      <c r="L3" s="21"/>
      <c r="AT3" s="18" t="s">
        <v>88</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26.25" customHeight="1">
      <c r="B7" s="21"/>
      <c r="E7" s="303" t="str">
        <f>'Rekapitulace stavby'!K6</f>
        <v>Úprava čistých prostor přípravy Radiofarmak, Nemocnice Nové Město na Moravě</v>
      </c>
      <c r="F7" s="304"/>
      <c r="G7" s="304"/>
      <c r="H7" s="304"/>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800</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17. 1. 2022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107</v>
      </c>
      <c r="F15" s="35"/>
      <c r="G15" s="35"/>
      <c r="H15" s="35"/>
      <c r="I15" s="113" t="s">
        <v>28</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29</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31</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28</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34</v>
      </c>
      <c r="E23" s="35"/>
      <c r="F23" s="35"/>
      <c r="G23" s="35"/>
      <c r="H23" s="35"/>
      <c r="I23" s="113" t="s">
        <v>25</v>
      </c>
      <c r="J23" s="114" t="s">
        <v>35</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28</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35"/>
      <c r="J30" s="121">
        <f>ROUND(J117,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2" t="s">
        <v>39</v>
      </c>
      <c r="J32" s="122" t="s">
        <v>41</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42</v>
      </c>
      <c r="E33" s="113" t="s">
        <v>43</v>
      </c>
      <c r="F33" s="124">
        <f>ROUND((SUM(BE117:BE162)),  2)</f>
        <v>0</v>
      </c>
      <c r="G33" s="35"/>
      <c r="H33" s="35"/>
      <c r="I33" s="125">
        <v>0.21</v>
      </c>
      <c r="J33" s="124">
        <f>ROUND(((SUM(BE117:BE162))*I33),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44</v>
      </c>
      <c r="F34" s="124">
        <f>ROUND((SUM(BF117:BF162)),  2)</f>
        <v>0</v>
      </c>
      <c r="G34" s="35"/>
      <c r="H34" s="35"/>
      <c r="I34" s="125">
        <v>0.15</v>
      </c>
      <c r="J34" s="124">
        <f>ROUND(((SUM(BF117:BF162))*I34),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45</v>
      </c>
      <c r="F35" s="124">
        <f>ROUND((SUM(BG117:BG162)),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46</v>
      </c>
      <c r="F36" s="124">
        <f>ROUND((SUM(BH117:BH162)),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47</v>
      </c>
      <c r="F37" s="124">
        <f>ROUND((SUM(BI117:BI162)),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48</v>
      </c>
      <c r="E39" s="128"/>
      <c r="F39" s="128"/>
      <c r="G39" s="129" t="s">
        <v>49</v>
      </c>
      <c r="H39" s="130" t="s">
        <v>50</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51</v>
      </c>
      <c r="E50" s="134"/>
      <c r="F50" s="134"/>
      <c r="G50" s="133" t="s">
        <v>52</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53</v>
      </c>
      <c r="E61" s="136"/>
      <c r="F61" s="137" t="s">
        <v>54</v>
      </c>
      <c r="G61" s="135" t="s">
        <v>53</v>
      </c>
      <c r="H61" s="136"/>
      <c r="I61" s="136"/>
      <c r="J61" s="138" t="s">
        <v>54</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55</v>
      </c>
      <c r="E65" s="139"/>
      <c r="F65" s="139"/>
      <c r="G65" s="133" t="s">
        <v>56</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53</v>
      </c>
      <c r="E76" s="136"/>
      <c r="F76" s="137" t="s">
        <v>54</v>
      </c>
      <c r="G76" s="135" t="s">
        <v>53</v>
      </c>
      <c r="H76" s="136"/>
      <c r="I76" s="136"/>
      <c r="J76" s="138" t="s">
        <v>54</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108</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26.25" customHeight="1">
      <c r="A85" s="35"/>
      <c r="B85" s="36"/>
      <c r="C85" s="37"/>
      <c r="D85" s="37"/>
      <c r="E85" s="310" t="str">
        <f>E7</f>
        <v>Úprava čistých prostor přípravy Radiofarmak, Nemocnice Nové Město na Moravě</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04 - Elektroinstalace</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Nové Město na Moravě</v>
      </c>
      <c r="G89" s="37"/>
      <c r="H89" s="37"/>
      <c r="I89" s="30" t="s">
        <v>22</v>
      </c>
      <c r="J89" s="67" t="str">
        <f>IF(J12="","",J12)</f>
        <v>17. 1. 2022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ATELIER H1 &amp; ATELIER HÁJEK s.r.o., Jižní 870/0</v>
      </c>
      <c r="G91" s="37"/>
      <c r="H91" s="37"/>
      <c r="I91" s="30" t="s">
        <v>31</v>
      </c>
      <c r="J91" s="33" t="str">
        <f>E21</f>
        <v xml:space="preserve"> </v>
      </c>
      <c r="K91" s="37"/>
      <c r="L91" s="52"/>
      <c r="S91" s="35"/>
      <c r="T91" s="35"/>
      <c r="U91" s="35"/>
      <c r="V91" s="35"/>
      <c r="W91" s="35"/>
      <c r="X91" s="35"/>
      <c r="Y91" s="35"/>
      <c r="Z91" s="35"/>
      <c r="AA91" s="35"/>
      <c r="AB91" s="35"/>
      <c r="AC91" s="35"/>
      <c r="AD91" s="35"/>
      <c r="AE91" s="35"/>
    </row>
    <row r="92" spans="1:47" s="2" customFormat="1" ht="25.7" customHeight="1">
      <c r="A92" s="35"/>
      <c r="B92" s="36"/>
      <c r="C92" s="30" t="s">
        <v>29</v>
      </c>
      <c r="D92" s="37"/>
      <c r="E92" s="37"/>
      <c r="F92" s="28" t="str">
        <f>IF(E18="","",E18)</f>
        <v>Vyplň údaj</v>
      </c>
      <c r="G92" s="37"/>
      <c r="H92" s="37"/>
      <c r="I92" s="30" t="s">
        <v>34</v>
      </c>
      <c r="J92" s="33" t="str">
        <f>E24</f>
        <v>A.D.S. Rokycany s.r.o.</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109</v>
      </c>
      <c r="D94" s="145"/>
      <c r="E94" s="145"/>
      <c r="F94" s="145"/>
      <c r="G94" s="145"/>
      <c r="H94" s="145"/>
      <c r="I94" s="145"/>
      <c r="J94" s="146" t="s">
        <v>110</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111</v>
      </c>
      <c r="D96" s="37"/>
      <c r="E96" s="37"/>
      <c r="F96" s="37"/>
      <c r="G96" s="37"/>
      <c r="H96" s="37"/>
      <c r="I96" s="37"/>
      <c r="J96" s="85">
        <f>J117</f>
        <v>0</v>
      </c>
      <c r="K96" s="37"/>
      <c r="L96" s="52"/>
      <c r="S96" s="35"/>
      <c r="T96" s="35"/>
      <c r="U96" s="35"/>
      <c r="V96" s="35"/>
      <c r="W96" s="35"/>
      <c r="X96" s="35"/>
      <c r="Y96" s="35"/>
      <c r="Z96" s="35"/>
      <c r="AA96" s="35"/>
      <c r="AB96" s="35"/>
      <c r="AC96" s="35"/>
      <c r="AD96" s="35"/>
      <c r="AE96" s="35"/>
      <c r="AU96" s="18" t="s">
        <v>112</v>
      </c>
    </row>
    <row r="97" spans="1:31" s="9" customFormat="1" ht="24.95" customHeight="1">
      <c r="B97" s="148"/>
      <c r="C97" s="149"/>
      <c r="D97" s="150" t="s">
        <v>801</v>
      </c>
      <c r="E97" s="151"/>
      <c r="F97" s="151"/>
      <c r="G97" s="151"/>
      <c r="H97" s="151"/>
      <c r="I97" s="151"/>
      <c r="J97" s="152">
        <f>J118</f>
        <v>0</v>
      </c>
      <c r="K97" s="149"/>
      <c r="L97" s="153"/>
    </row>
    <row r="98" spans="1:31" s="2" customFormat="1" ht="21.75" customHeight="1">
      <c r="A98" s="35"/>
      <c r="B98" s="36"/>
      <c r="C98" s="37"/>
      <c r="D98" s="37"/>
      <c r="E98" s="37"/>
      <c r="F98" s="37"/>
      <c r="G98" s="37"/>
      <c r="H98" s="37"/>
      <c r="I98" s="37"/>
      <c r="J98" s="37"/>
      <c r="K98" s="37"/>
      <c r="L98" s="52"/>
      <c r="S98" s="35"/>
      <c r="T98" s="35"/>
      <c r="U98" s="35"/>
      <c r="V98" s="35"/>
      <c r="W98" s="35"/>
      <c r="X98" s="35"/>
      <c r="Y98" s="35"/>
      <c r="Z98" s="35"/>
      <c r="AA98" s="35"/>
      <c r="AB98" s="35"/>
      <c r="AC98" s="35"/>
      <c r="AD98" s="35"/>
      <c r="AE98" s="35"/>
    </row>
    <row r="99" spans="1:31" s="2" customFormat="1" ht="6.95" customHeight="1">
      <c r="A99" s="35"/>
      <c r="B99" s="55"/>
      <c r="C99" s="56"/>
      <c r="D99" s="56"/>
      <c r="E99" s="56"/>
      <c r="F99" s="56"/>
      <c r="G99" s="56"/>
      <c r="H99" s="56"/>
      <c r="I99" s="56"/>
      <c r="J99" s="56"/>
      <c r="K99" s="56"/>
      <c r="L99" s="52"/>
      <c r="S99" s="35"/>
      <c r="T99" s="35"/>
      <c r="U99" s="35"/>
      <c r="V99" s="35"/>
      <c r="W99" s="35"/>
      <c r="X99" s="35"/>
      <c r="Y99" s="35"/>
      <c r="Z99" s="35"/>
      <c r="AA99" s="35"/>
      <c r="AB99" s="35"/>
      <c r="AC99" s="35"/>
      <c r="AD99" s="35"/>
      <c r="AE99" s="35"/>
    </row>
    <row r="103" spans="1:31" s="2" customFormat="1" ht="6.95" customHeight="1">
      <c r="A103" s="35"/>
      <c r="B103" s="57"/>
      <c r="C103" s="58"/>
      <c r="D103" s="58"/>
      <c r="E103" s="58"/>
      <c r="F103" s="58"/>
      <c r="G103" s="58"/>
      <c r="H103" s="58"/>
      <c r="I103" s="58"/>
      <c r="J103" s="58"/>
      <c r="K103" s="58"/>
      <c r="L103" s="52"/>
      <c r="S103" s="35"/>
      <c r="T103" s="35"/>
      <c r="U103" s="35"/>
      <c r="V103" s="35"/>
      <c r="W103" s="35"/>
      <c r="X103" s="35"/>
      <c r="Y103" s="35"/>
      <c r="Z103" s="35"/>
      <c r="AA103" s="35"/>
      <c r="AB103" s="35"/>
      <c r="AC103" s="35"/>
      <c r="AD103" s="35"/>
      <c r="AE103" s="35"/>
    </row>
    <row r="104" spans="1:31" s="2" customFormat="1" ht="24.95" customHeight="1">
      <c r="A104" s="35"/>
      <c r="B104" s="36"/>
      <c r="C104" s="24" t="s">
        <v>129</v>
      </c>
      <c r="D104" s="37"/>
      <c r="E104" s="37"/>
      <c r="F104" s="37"/>
      <c r="G104" s="37"/>
      <c r="H104" s="37"/>
      <c r="I104" s="37"/>
      <c r="J104" s="37"/>
      <c r="K104" s="37"/>
      <c r="L104" s="52"/>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31" s="2" customFormat="1" ht="12" customHeight="1">
      <c r="A106" s="35"/>
      <c r="B106" s="36"/>
      <c r="C106" s="30" t="s">
        <v>16</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26.25" customHeight="1">
      <c r="A107" s="35"/>
      <c r="B107" s="36"/>
      <c r="C107" s="37"/>
      <c r="D107" s="37"/>
      <c r="E107" s="310" t="str">
        <f>E7</f>
        <v>Úprava čistých prostor přípravy Radiofarmak, Nemocnice Nové Město na Moravě</v>
      </c>
      <c r="F107" s="311"/>
      <c r="G107" s="311"/>
      <c r="H107" s="311"/>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105</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262" t="str">
        <f>E9</f>
        <v>04 - Elektroinstalace</v>
      </c>
      <c r="F109" s="312"/>
      <c r="G109" s="312"/>
      <c r="H109" s="312"/>
      <c r="I109" s="37"/>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20</v>
      </c>
      <c r="D111" s="37"/>
      <c r="E111" s="37"/>
      <c r="F111" s="28" t="str">
        <f>F12</f>
        <v>Nové Město na Moravě</v>
      </c>
      <c r="G111" s="37"/>
      <c r="H111" s="37"/>
      <c r="I111" s="30" t="s">
        <v>22</v>
      </c>
      <c r="J111" s="67" t="str">
        <f>IF(J12="","",J12)</f>
        <v>17. 1. 2022</v>
      </c>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5.2" customHeight="1">
      <c r="A113" s="35"/>
      <c r="B113" s="36"/>
      <c r="C113" s="30" t="s">
        <v>24</v>
      </c>
      <c r="D113" s="37"/>
      <c r="E113" s="37"/>
      <c r="F113" s="28" t="str">
        <f>E15</f>
        <v>ATELIER H1 &amp; ATELIER HÁJEK s.r.o., Jižní 870/0</v>
      </c>
      <c r="G113" s="37"/>
      <c r="H113" s="37"/>
      <c r="I113" s="30" t="s">
        <v>31</v>
      </c>
      <c r="J113" s="33" t="str">
        <f>E21</f>
        <v xml:space="preserve"> </v>
      </c>
      <c r="K113" s="37"/>
      <c r="L113" s="52"/>
      <c r="S113" s="35"/>
      <c r="T113" s="35"/>
      <c r="U113" s="35"/>
      <c r="V113" s="35"/>
      <c r="W113" s="35"/>
      <c r="X113" s="35"/>
      <c r="Y113" s="35"/>
      <c r="Z113" s="35"/>
      <c r="AA113" s="35"/>
      <c r="AB113" s="35"/>
      <c r="AC113" s="35"/>
      <c r="AD113" s="35"/>
      <c r="AE113" s="35"/>
    </row>
    <row r="114" spans="1:65" s="2" customFormat="1" ht="25.7" customHeight="1">
      <c r="A114" s="35"/>
      <c r="B114" s="36"/>
      <c r="C114" s="30" t="s">
        <v>29</v>
      </c>
      <c r="D114" s="37"/>
      <c r="E114" s="37"/>
      <c r="F114" s="28" t="str">
        <f>IF(E18="","",E18)</f>
        <v>Vyplň údaj</v>
      </c>
      <c r="G114" s="37"/>
      <c r="H114" s="37"/>
      <c r="I114" s="30" t="s">
        <v>34</v>
      </c>
      <c r="J114" s="33" t="str">
        <f>E24</f>
        <v>A.D.S. Rokycany s.r.o.</v>
      </c>
      <c r="K114" s="37"/>
      <c r="L114" s="52"/>
      <c r="S114" s="35"/>
      <c r="T114" s="35"/>
      <c r="U114" s="35"/>
      <c r="V114" s="35"/>
      <c r="W114" s="35"/>
      <c r="X114" s="35"/>
      <c r="Y114" s="35"/>
      <c r="Z114" s="35"/>
      <c r="AA114" s="35"/>
      <c r="AB114" s="35"/>
      <c r="AC114" s="35"/>
      <c r="AD114" s="35"/>
      <c r="AE114" s="35"/>
    </row>
    <row r="115" spans="1:65" s="2" customFormat="1" ht="10.3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11" customFormat="1" ht="29.25" customHeight="1">
      <c r="A116" s="160"/>
      <c r="B116" s="161"/>
      <c r="C116" s="162" t="s">
        <v>130</v>
      </c>
      <c r="D116" s="163" t="s">
        <v>63</v>
      </c>
      <c r="E116" s="163" t="s">
        <v>59</v>
      </c>
      <c r="F116" s="163" t="s">
        <v>60</v>
      </c>
      <c r="G116" s="163" t="s">
        <v>131</v>
      </c>
      <c r="H116" s="163" t="s">
        <v>132</v>
      </c>
      <c r="I116" s="163" t="s">
        <v>133</v>
      </c>
      <c r="J116" s="163" t="s">
        <v>110</v>
      </c>
      <c r="K116" s="164" t="s">
        <v>134</v>
      </c>
      <c r="L116" s="165"/>
      <c r="M116" s="76" t="s">
        <v>1</v>
      </c>
      <c r="N116" s="77" t="s">
        <v>42</v>
      </c>
      <c r="O116" s="77" t="s">
        <v>135</v>
      </c>
      <c r="P116" s="77" t="s">
        <v>136</v>
      </c>
      <c r="Q116" s="77" t="s">
        <v>137</v>
      </c>
      <c r="R116" s="77" t="s">
        <v>138</v>
      </c>
      <c r="S116" s="77" t="s">
        <v>139</v>
      </c>
      <c r="T116" s="78" t="s">
        <v>140</v>
      </c>
      <c r="U116" s="160"/>
      <c r="V116" s="160"/>
      <c r="W116" s="160"/>
      <c r="X116" s="160"/>
      <c r="Y116" s="160"/>
      <c r="Z116" s="160"/>
      <c r="AA116" s="160"/>
      <c r="AB116" s="160"/>
      <c r="AC116" s="160"/>
      <c r="AD116" s="160"/>
      <c r="AE116" s="160"/>
    </row>
    <row r="117" spans="1:65" s="2" customFormat="1" ht="22.9" customHeight="1">
      <c r="A117" s="35"/>
      <c r="B117" s="36"/>
      <c r="C117" s="83" t="s">
        <v>141</v>
      </c>
      <c r="D117" s="37"/>
      <c r="E117" s="37"/>
      <c r="F117" s="37"/>
      <c r="G117" s="37"/>
      <c r="H117" s="37"/>
      <c r="I117" s="37"/>
      <c r="J117" s="166">
        <f>BK117</f>
        <v>0</v>
      </c>
      <c r="K117" s="37"/>
      <c r="L117" s="40"/>
      <c r="M117" s="79"/>
      <c r="N117" s="167"/>
      <c r="O117" s="80"/>
      <c r="P117" s="168">
        <f>P118</f>
        <v>0</v>
      </c>
      <c r="Q117" s="80"/>
      <c r="R117" s="168">
        <f>R118</f>
        <v>0</v>
      </c>
      <c r="S117" s="80"/>
      <c r="T117" s="169">
        <f>T118</f>
        <v>0</v>
      </c>
      <c r="U117" s="35"/>
      <c r="V117" s="35"/>
      <c r="W117" s="35"/>
      <c r="X117" s="35"/>
      <c r="Y117" s="35"/>
      <c r="Z117" s="35"/>
      <c r="AA117" s="35"/>
      <c r="AB117" s="35"/>
      <c r="AC117" s="35"/>
      <c r="AD117" s="35"/>
      <c r="AE117" s="35"/>
      <c r="AT117" s="18" t="s">
        <v>77</v>
      </c>
      <c r="AU117" s="18" t="s">
        <v>112</v>
      </c>
      <c r="BK117" s="170">
        <f>BK118</f>
        <v>0</v>
      </c>
    </row>
    <row r="118" spans="1:65" s="12" customFormat="1" ht="25.9" customHeight="1">
      <c r="B118" s="171"/>
      <c r="C118" s="172"/>
      <c r="D118" s="173" t="s">
        <v>77</v>
      </c>
      <c r="E118" s="174" t="s">
        <v>345</v>
      </c>
      <c r="F118" s="174" t="s">
        <v>346</v>
      </c>
      <c r="G118" s="172"/>
      <c r="H118" s="172"/>
      <c r="I118" s="175"/>
      <c r="J118" s="176">
        <f>BK118</f>
        <v>0</v>
      </c>
      <c r="K118" s="172"/>
      <c r="L118" s="177"/>
      <c r="M118" s="178"/>
      <c r="N118" s="179"/>
      <c r="O118" s="179"/>
      <c r="P118" s="180">
        <f>SUM(P119:P162)</f>
        <v>0</v>
      </c>
      <c r="Q118" s="179"/>
      <c r="R118" s="180">
        <f>SUM(R119:R162)</f>
        <v>0</v>
      </c>
      <c r="S118" s="179"/>
      <c r="T118" s="181">
        <f>SUM(T119:T162)</f>
        <v>0</v>
      </c>
      <c r="AR118" s="182" t="s">
        <v>88</v>
      </c>
      <c r="AT118" s="183" t="s">
        <v>77</v>
      </c>
      <c r="AU118" s="183" t="s">
        <v>78</v>
      </c>
      <c r="AY118" s="182" t="s">
        <v>144</v>
      </c>
      <c r="BK118" s="184">
        <f>SUM(BK119:BK162)</f>
        <v>0</v>
      </c>
    </row>
    <row r="119" spans="1:65" s="2" customFormat="1" ht="16.5" customHeight="1">
      <c r="A119" s="35"/>
      <c r="B119" s="36"/>
      <c r="C119" s="187" t="s">
        <v>86</v>
      </c>
      <c r="D119" s="187" t="s">
        <v>147</v>
      </c>
      <c r="E119" s="188" t="s">
        <v>802</v>
      </c>
      <c r="F119" s="189" t="s">
        <v>803</v>
      </c>
      <c r="G119" s="190" t="s">
        <v>709</v>
      </c>
      <c r="H119" s="191">
        <v>2</v>
      </c>
      <c r="I119" s="192"/>
      <c r="J119" s="193">
        <f t="shared" ref="J119:J162" si="0">ROUND(I119*H119,2)</f>
        <v>0</v>
      </c>
      <c r="K119" s="189" t="s">
        <v>151</v>
      </c>
      <c r="L119" s="40"/>
      <c r="M119" s="194" t="s">
        <v>1</v>
      </c>
      <c r="N119" s="195" t="s">
        <v>43</v>
      </c>
      <c r="O119" s="72"/>
      <c r="P119" s="196">
        <f t="shared" ref="P119:P162" si="1">O119*H119</f>
        <v>0</v>
      </c>
      <c r="Q119" s="196">
        <v>0</v>
      </c>
      <c r="R119" s="196">
        <f t="shared" ref="R119:R162" si="2">Q119*H119</f>
        <v>0</v>
      </c>
      <c r="S119" s="196">
        <v>0</v>
      </c>
      <c r="T119" s="197">
        <f t="shared" ref="T119:T162" si="3">S119*H119</f>
        <v>0</v>
      </c>
      <c r="U119" s="35"/>
      <c r="V119" s="35"/>
      <c r="W119" s="35"/>
      <c r="X119" s="35"/>
      <c r="Y119" s="35"/>
      <c r="Z119" s="35"/>
      <c r="AA119" s="35"/>
      <c r="AB119" s="35"/>
      <c r="AC119" s="35"/>
      <c r="AD119" s="35"/>
      <c r="AE119" s="35"/>
      <c r="AR119" s="198" t="s">
        <v>244</v>
      </c>
      <c r="AT119" s="198" t="s">
        <v>147</v>
      </c>
      <c r="AU119" s="198" t="s">
        <v>86</v>
      </c>
      <c r="AY119" s="18" t="s">
        <v>144</v>
      </c>
      <c r="BE119" s="199">
        <f t="shared" ref="BE119:BE162" si="4">IF(N119="základní",J119,0)</f>
        <v>0</v>
      </c>
      <c r="BF119" s="199">
        <f t="shared" ref="BF119:BF162" si="5">IF(N119="snížená",J119,0)</f>
        <v>0</v>
      </c>
      <c r="BG119" s="199">
        <f t="shared" ref="BG119:BG162" si="6">IF(N119="zákl. přenesená",J119,0)</f>
        <v>0</v>
      </c>
      <c r="BH119" s="199">
        <f t="shared" ref="BH119:BH162" si="7">IF(N119="sníž. přenesená",J119,0)</f>
        <v>0</v>
      </c>
      <c r="BI119" s="199">
        <f t="shared" ref="BI119:BI162" si="8">IF(N119="nulová",J119,0)</f>
        <v>0</v>
      </c>
      <c r="BJ119" s="18" t="s">
        <v>86</v>
      </c>
      <c r="BK119" s="199">
        <f t="shared" ref="BK119:BK162" si="9">ROUND(I119*H119,2)</f>
        <v>0</v>
      </c>
      <c r="BL119" s="18" t="s">
        <v>244</v>
      </c>
      <c r="BM119" s="198" t="s">
        <v>804</v>
      </c>
    </row>
    <row r="120" spans="1:65" s="2" customFormat="1" ht="16.5" customHeight="1">
      <c r="A120" s="35"/>
      <c r="B120" s="36"/>
      <c r="C120" s="187" t="s">
        <v>88</v>
      </c>
      <c r="D120" s="187" t="s">
        <v>147</v>
      </c>
      <c r="E120" s="188" t="s">
        <v>805</v>
      </c>
      <c r="F120" s="189" t="s">
        <v>806</v>
      </c>
      <c r="G120" s="190" t="s">
        <v>709</v>
      </c>
      <c r="H120" s="191">
        <v>1</v>
      </c>
      <c r="I120" s="192"/>
      <c r="J120" s="193">
        <f t="shared" si="0"/>
        <v>0</v>
      </c>
      <c r="K120" s="189" t="s">
        <v>151</v>
      </c>
      <c r="L120" s="40"/>
      <c r="M120" s="194" t="s">
        <v>1</v>
      </c>
      <c r="N120" s="195" t="s">
        <v>43</v>
      </c>
      <c r="O120" s="72"/>
      <c r="P120" s="196">
        <f t="shared" si="1"/>
        <v>0</v>
      </c>
      <c r="Q120" s="196">
        <v>0</v>
      </c>
      <c r="R120" s="196">
        <f t="shared" si="2"/>
        <v>0</v>
      </c>
      <c r="S120" s="196">
        <v>0</v>
      </c>
      <c r="T120" s="197">
        <f t="shared" si="3"/>
        <v>0</v>
      </c>
      <c r="U120" s="35"/>
      <c r="V120" s="35"/>
      <c r="W120" s="35"/>
      <c r="X120" s="35"/>
      <c r="Y120" s="35"/>
      <c r="Z120" s="35"/>
      <c r="AA120" s="35"/>
      <c r="AB120" s="35"/>
      <c r="AC120" s="35"/>
      <c r="AD120" s="35"/>
      <c r="AE120" s="35"/>
      <c r="AR120" s="198" t="s">
        <v>244</v>
      </c>
      <c r="AT120" s="198" t="s">
        <v>147</v>
      </c>
      <c r="AU120" s="198" t="s">
        <v>86</v>
      </c>
      <c r="AY120" s="18" t="s">
        <v>144</v>
      </c>
      <c r="BE120" s="199">
        <f t="shared" si="4"/>
        <v>0</v>
      </c>
      <c r="BF120" s="199">
        <f t="shared" si="5"/>
        <v>0</v>
      </c>
      <c r="BG120" s="199">
        <f t="shared" si="6"/>
        <v>0</v>
      </c>
      <c r="BH120" s="199">
        <f t="shared" si="7"/>
        <v>0</v>
      </c>
      <c r="BI120" s="199">
        <f t="shared" si="8"/>
        <v>0</v>
      </c>
      <c r="BJ120" s="18" t="s">
        <v>86</v>
      </c>
      <c r="BK120" s="199">
        <f t="shared" si="9"/>
        <v>0</v>
      </c>
      <c r="BL120" s="18" t="s">
        <v>244</v>
      </c>
      <c r="BM120" s="198" t="s">
        <v>807</v>
      </c>
    </row>
    <row r="121" spans="1:65" s="2" customFormat="1" ht="16.5" customHeight="1">
      <c r="A121" s="35"/>
      <c r="B121" s="36"/>
      <c r="C121" s="187" t="s">
        <v>145</v>
      </c>
      <c r="D121" s="187" t="s">
        <v>147</v>
      </c>
      <c r="E121" s="188" t="s">
        <v>808</v>
      </c>
      <c r="F121" s="189" t="s">
        <v>809</v>
      </c>
      <c r="G121" s="190" t="s">
        <v>634</v>
      </c>
      <c r="H121" s="191">
        <v>1</v>
      </c>
      <c r="I121" s="192"/>
      <c r="J121" s="193">
        <f t="shared" si="0"/>
        <v>0</v>
      </c>
      <c r="K121" s="189" t="s">
        <v>151</v>
      </c>
      <c r="L121" s="40"/>
      <c r="M121" s="194" t="s">
        <v>1</v>
      </c>
      <c r="N121" s="195" t="s">
        <v>43</v>
      </c>
      <c r="O121" s="72"/>
      <c r="P121" s="196">
        <f t="shared" si="1"/>
        <v>0</v>
      </c>
      <c r="Q121" s="196">
        <v>0</v>
      </c>
      <c r="R121" s="196">
        <f t="shared" si="2"/>
        <v>0</v>
      </c>
      <c r="S121" s="196">
        <v>0</v>
      </c>
      <c r="T121" s="197">
        <f t="shared" si="3"/>
        <v>0</v>
      </c>
      <c r="U121" s="35"/>
      <c r="V121" s="35"/>
      <c r="W121" s="35"/>
      <c r="X121" s="35"/>
      <c r="Y121" s="35"/>
      <c r="Z121" s="35"/>
      <c r="AA121" s="35"/>
      <c r="AB121" s="35"/>
      <c r="AC121" s="35"/>
      <c r="AD121" s="35"/>
      <c r="AE121" s="35"/>
      <c r="AR121" s="198" t="s">
        <v>244</v>
      </c>
      <c r="AT121" s="198" t="s">
        <v>147</v>
      </c>
      <c r="AU121" s="198" t="s">
        <v>86</v>
      </c>
      <c r="AY121" s="18" t="s">
        <v>144</v>
      </c>
      <c r="BE121" s="199">
        <f t="shared" si="4"/>
        <v>0</v>
      </c>
      <c r="BF121" s="199">
        <f t="shared" si="5"/>
        <v>0</v>
      </c>
      <c r="BG121" s="199">
        <f t="shared" si="6"/>
        <v>0</v>
      </c>
      <c r="BH121" s="199">
        <f t="shared" si="7"/>
        <v>0</v>
      </c>
      <c r="BI121" s="199">
        <f t="shared" si="8"/>
        <v>0</v>
      </c>
      <c r="BJ121" s="18" t="s">
        <v>86</v>
      </c>
      <c r="BK121" s="199">
        <f t="shared" si="9"/>
        <v>0</v>
      </c>
      <c r="BL121" s="18" t="s">
        <v>244</v>
      </c>
      <c r="BM121" s="198" t="s">
        <v>810</v>
      </c>
    </row>
    <row r="122" spans="1:65" s="2" customFormat="1" ht="24.2" customHeight="1">
      <c r="A122" s="35"/>
      <c r="B122" s="36"/>
      <c r="C122" s="187" t="s">
        <v>152</v>
      </c>
      <c r="D122" s="187" t="s">
        <v>147</v>
      </c>
      <c r="E122" s="188" t="s">
        <v>811</v>
      </c>
      <c r="F122" s="189" t="s">
        <v>812</v>
      </c>
      <c r="G122" s="190" t="s">
        <v>634</v>
      </c>
      <c r="H122" s="191">
        <v>1</v>
      </c>
      <c r="I122" s="192"/>
      <c r="J122" s="193">
        <f t="shared" si="0"/>
        <v>0</v>
      </c>
      <c r="K122" s="189" t="s">
        <v>151</v>
      </c>
      <c r="L122" s="40"/>
      <c r="M122" s="194" t="s">
        <v>1</v>
      </c>
      <c r="N122" s="195" t="s">
        <v>43</v>
      </c>
      <c r="O122" s="72"/>
      <c r="P122" s="196">
        <f t="shared" si="1"/>
        <v>0</v>
      </c>
      <c r="Q122" s="196">
        <v>0</v>
      </c>
      <c r="R122" s="196">
        <f t="shared" si="2"/>
        <v>0</v>
      </c>
      <c r="S122" s="196">
        <v>0</v>
      </c>
      <c r="T122" s="197">
        <f t="shared" si="3"/>
        <v>0</v>
      </c>
      <c r="U122" s="35"/>
      <c r="V122" s="35"/>
      <c r="W122" s="35"/>
      <c r="X122" s="35"/>
      <c r="Y122" s="35"/>
      <c r="Z122" s="35"/>
      <c r="AA122" s="35"/>
      <c r="AB122" s="35"/>
      <c r="AC122" s="35"/>
      <c r="AD122" s="35"/>
      <c r="AE122" s="35"/>
      <c r="AR122" s="198" t="s">
        <v>244</v>
      </c>
      <c r="AT122" s="198" t="s">
        <v>147</v>
      </c>
      <c r="AU122" s="198" t="s">
        <v>86</v>
      </c>
      <c r="AY122" s="18" t="s">
        <v>144</v>
      </c>
      <c r="BE122" s="199">
        <f t="shared" si="4"/>
        <v>0</v>
      </c>
      <c r="BF122" s="199">
        <f t="shared" si="5"/>
        <v>0</v>
      </c>
      <c r="BG122" s="199">
        <f t="shared" si="6"/>
        <v>0</v>
      </c>
      <c r="BH122" s="199">
        <f t="shared" si="7"/>
        <v>0</v>
      </c>
      <c r="BI122" s="199">
        <f t="shared" si="8"/>
        <v>0</v>
      </c>
      <c r="BJ122" s="18" t="s">
        <v>86</v>
      </c>
      <c r="BK122" s="199">
        <f t="shared" si="9"/>
        <v>0</v>
      </c>
      <c r="BL122" s="18" t="s">
        <v>244</v>
      </c>
      <c r="BM122" s="198" t="s">
        <v>813</v>
      </c>
    </row>
    <row r="123" spans="1:65" s="2" customFormat="1" ht="16.5" customHeight="1">
      <c r="A123" s="35"/>
      <c r="B123" s="36"/>
      <c r="C123" s="187" t="s">
        <v>178</v>
      </c>
      <c r="D123" s="187" t="s">
        <v>147</v>
      </c>
      <c r="E123" s="188" t="s">
        <v>814</v>
      </c>
      <c r="F123" s="189" t="s">
        <v>815</v>
      </c>
      <c r="G123" s="190" t="s">
        <v>709</v>
      </c>
      <c r="H123" s="191">
        <v>6</v>
      </c>
      <c r="I123" s="192"/>
      <c r="J123" s="193">
        <f t="shared" si="0"/>
        <v>0</v>
      </c>
      <c r="K123" s="189" t="s">
        <v>151</v>
      </c>
      <c r="L123" s="40"/>
      <c r="M123" s="194" t="s">
        <v>1</v>
      </c>
      <c r="N123" s="195" t="s">
        <v>43</v>
      </c>
      <c r="O123" s="72"/>
      <c r="P123" s="196">
        <f t="shared" si="1"/>
        <v>0</v>
      </c>
      <c r="Q123" s="196">
        <v>0</v>
      </c>
      <c r="R123" s="196">
        <f t="shared" si="2"/>
        <v>0</v>
      </c>
      <c r="S123" s="196">
        <v>0</v>
      </c>
      <c r="T123" s="197">
        <f t="shared" si="3"/>
        <v>0</v>
      </c>
      <c r="U123" s="35"/>
      <c r="V123" s="35"/>
      <c r="W123" s="35"/>
      <c r="X123" s="35"/>
      <c r="Y123" s="35"/>
      <c r="Z123" s="35"/>
      <c r="AA123" s="35"/>
      <c r="AB123" s="35"/>
      <c r="AC123" s="35"/>
      <c r="AD123" s="35"/>
      <c r="AE123" s="35"/>
      <c r="AR123" s="198" t="s">
        <v>244</v>
      </c>
      <c r="AT123" s="198" t="s">
        <v>147</v>
      </c>
      <c r="AU123" s="198" t="s">
        <v>86</v>
      </c>
      <c r="AY123" s="18" t="s">
        <v>144</v>
      </c>
      <c r="BE123" s="199">
        <f t="shared" si="4"/>
        <v>0</v>
      </c>
      <c r="BF123" s="199">
        <f t="shared" si="5"/>
        <v>0</v>
      </c>
      <c r="BG123" s="199">
        <f t="shared" si="6"/>
        <v>0</v>
      </c>
      <c r="BH123" s="199">
        <f t="shared" si="7"/>
        <v>0</v>
      </c>
      <c r="BI123" s="199">
        <f t="shared" si="8"/>
        <v>0</v>
      </c>
      <c r="BJ123" s="18" t="s">
        <v>86</v>
      </c>
      <c r="BK123" s="199">
        <f t="shared" si="9"/>
        <v>0</v>
      </c>
      <c r="BL123" s="18" t="s">
        <v>244</v>
      </c>
      <c r="BM123" s="198" t="s">
        <v>816</v>
      </c>
    </row>
    <row r="124" spans="1:65" s="2" customFormat="1" ht="16.5" customHeight="1">
      <c r="A124" s="35"/>
      <c r="B124" s="36"/>
      <c r="C124" s="187" t="s">
        <v>185</v>
      </c>
      <c r="D124" s="187" t="s">
        <v>147</v>
      </c>
      <c r="E124" s="188" t="s">
        <v>817</v>
      </c>
      <c r="F124" s="189" t="s">
        <v>818</v>
      </c>
      <c r="G124" s="190" t="s">
        <v>709</v>
      </c>
      <c r="H124" s="191">
        <v>2</v>
      </c>
      <c r="I124" s="192"/>
      <c r="J124" s="193">
        <f t="shared" si="0"/>
        <v>0</v>
      </c>
      <c r="K124" s="189" t="s">
        <v>151</v>
      </c>
      <c r="L124" s="40"/>
      <c r="M124" s="194" t="s">
        <v>1</v>
      </c>
      <c r="N124" s="195" t="s">
        <v>43</v>
      </c>
      <c r="O124" s="72"/>
      <c r="P124" s="196">
        <f t="shared" si="1"/>
        <v>0</v>
      </c>
      <c r="Q124" s="196">
        <v>0</v>
      </c>
      <c r="R124" s="196">
        <f t="shared" si="2"/>
        <v>0</v>
      </c>
      <c r="S124" s="196">
        <v>0</v>
      </c>
      <c r="T124" s="197">
        <f t="shared" si="3"/>
        <v>0</v>
      </c>
      <c r="U124" s="35"/>
      <c r="V124" s="35"/>
      <c r="W124" s="35"/>
      <c r="X124" s="35"/>
      <c r="Y124" s="35"/>
      <c r="Z124" s="35"/>
      <c r="AA124" s="35"/>
      <c r="AB124" s="35"/>
      <c r="AC124" s="35"/>
      <c r="AD124" s="35"/>
      <c r="AE124" s="35"/>
      <c r="AR124" s="198" t="s">
        <v>244</v>
      </c>
      <c r="AT124" s="198" t="s">
        <v>147</v>
      </c>
      <c r="AU124" s="198" t="s">
        <v>86</v>
      </c>
      <c r="AY124" s="18" t="s">
        <v>144</v>
      </c>
      <c r="BE124" s="199">
        <f t="shared" si="4"/>
        <v>0</v>
      </c>
      <c r="BF124" s="199">
        <f t="shared" si="5"/>
        <v>0</v>
      </c>
      <c r="BG124" s="199">
        <f t="shared" si="6"/>
        <v>0</v>
      </c>
      <c r="BH124" s="199">
        <f t="shared" si="7"/>
        <v>0</v>
      </c>
      <c r="BI124" s="199">
        <f t="shared" si="8"/>
        <v>0</v>
      </c>
      <c r="BJ124" s="18" t="s">
        <v>86</v>
      </c>
      <c r="BK124" s="199">
        <f t="shared" si="9"/>
        <v>0</v>
      </c>
      <c r="BL124" s="18" t="s">
        <v>244</v>
      </c>
      <c r="BM124" s="198" t="s">
        <v>819</v>
      </c>
    </row>
    <row r="125" spans="1:65" s="2" customFormat="1" ht="16.5" customHeight="1">
      <c r="A125" s="35"/>
      <c r="B125" s="36"/>
      <c r="C125" s="187" t="s">
        <v>190</v>
      </c>
      <c r="D125" s="187" t="s">
        <v>147</v>
      </c>
      <c r="E125" s="188" t="s">
        <v>820</v>
      </c>
      <c r="F125" s="189" t="s">
        <v>821</v>
      </c>
      <c r="G125" s="190" t="s">
        <v>709</v>
      </c>
      <c r="H125" s="191">
        <v>4</v>
      </c>
      <c r="I125" s="192"/>
      <c r="J125" s="193">
        <f t="shared" si="0"/>
        <v>0</v>
      </c>
      <c r="K125" s="189" t="s">
        <v>151</v>
      </c>
      <c r="L125" s="40"/>
      <c r="M125" s="194" t="s">
        <v>1</v>
      </c>
      <c r="N125" s="195" t="s">
        <v>43</v>
      </c>
      <c r="O125" s="72"/>
      <c r="P125" s="196">
        <f t="shared" si="1"/>
        <v>0</v>
      </c>
      <c r="Q125" s="196">
        <v>0</v>
      </c>
      <c r="R125" s="196">
        <f t="shared" si="2"/>
        <v>0</v>
      </c>
      <c r="S125" s="196">
        <v>0</v>
      </c>
      <c r="T125" s="197">
        <f t="shared" si="3"/>
        <v>0</v>
      </c>
      <c r="U125" s="35"/>
      <c r="V125" s="35"/>
      <c r="W125" s="35"/>
      <c r="X125" s="35"/>
      <c r="Y125" s="35"/>
      <c r="Z125" s="35"/>
      <c r="AA125" s="35"/>
      <c r="AB125" s="35"/>
      <c r="AC125" s="35"/>
      <c r="AD125" s="35"/>
      <c r="AE125" s="35"/>
      <c r="AR125" s="198" t="s">
        <v>244</v>
      </c>
      <c r="AT125" s="198" t="s">
        <v>147</v>
      </c>
      <c r="AU125" s="198" t="s">
        <v>86</v>
      </c>
      <c r="AY125" s="18" t="s">
        <v>144</v>
      </c>
      <c r="BE125" s="199">
        <f t="shared" si="4"/>
        <v>0</v>
      </c>
      <c r="BF125" s="199">
        <f t="shared" si="5"/>
        <v>0</v>
      </c>
      <c r="BG125" s="199">
        <f t="shared" si="6"/>
        <v>0</v>
      </c>
      <c r="BH125" s="199">
        <f t="shared" si="7"/>
        <v>0</v>
      </c>
      <c r="BI125" s="199">
        <f t="shared" si="8"/>
        <v>0</v>
      </c>
      <c r="BJ125" s="18" t="s">
        <v>86</v>
      </c>
      <c r="BK125" s="199">
        <f t="shared" si="9"/>
        <v>0</v>
      </c>
      <c r="BL125" s="18" t="s">
        <v>244</v>
      </c>
      <c r="BM125" s="198" t="s">
        <v>822</v>
      </c>
    </row>
    <row r="126" spans="1:65" s="2" customFormat="1" ht="21.75" customHeight="1">
      <c r="A126" s="35"/>
      <c r="B126" s="36"/>
      <c r="C126" s="187" t="s">
        <v>161</v>
      </c>
      <c r="D126" s="187" t="s">
        <v>147</v>
      </c>
      <c r="E126" s="188" t="s">
        <v>823</v>
      </c>
      <c r="F126" s="189" t="s">
        <v>824</v>
      </c>
      <c r="G126" s="190" t="s">
        <v>709</v>
      </c>
      <c r="H126" s="191">
        <v>1</v>
      </c>
      <c r="I126" s="192"/>
      <c r="J126" s="193">
        <f t="shared" si="0"/>
        <v>0</v>
      </c>
      <c r="K126" s="189" t="s">
        <v>151</v>
      </c>
      <c r="L126" s="40"/>
      <c r="M126" s="194" t="s">
        <v>1</v>
      </c>
      <c r="N126" s="195" t="s">
        <v>43</v>
      </c>
      <c r="O126" s="72"/>
      <c r="P126" s="196">
        <f t="shared" si="1"/>
        <v>0</v>
      </c>
      <c r="Q126" s="196">
        <v>0</v>
      </c>
      <c r="R126" s="196">
        <f t="shared" si="2"/>
        <v>0</v>
      </c>
      <c r="S126" s="196">
        <v>0</v>
      </c>
      <c r="T126" s="197">
        <f t="shared" si="3"/>
        <v>0</v>
      </c>
      <c r="U126" s="35"/>
      <c r="V126" s="35"/>
      <c r="W126" s="35"/>
      <c r="X126" s="35"/>
      <c r="Y126" s="35"/>
      <c r="Z126" s="35"/>
      <c r="AA126" s="35"/>
      <c r="AB126" s="35"/>
      <c r="AC126" s="35"/>
      <c r="AD126" s="35"/>
      <c r="AE126" s="35"/>
      <c r="AR126" s="198" t="s">
        <v>244</v>
      </c>
      <c r="AT126" s="198" t="s">
        <v>147</v>
      </c>
      <c r="AU126" s="198" t="s">
        <v>86</v>
      </c>
      <c r="AY126" s="18" t="s">
        <v>144</v>
      </c>
      <c r="BE126" s="199">
        <f t="shared" si="4"/>
        <v>0</v>
      </c>
      <c r="BF126" s="199">
        <f t="shared" si="5"/>
        <v>0</v>
      </c>
      <c r="BG126" s="199">
        <f t="shared" si="6"/>
        <v>0</v>
      </c>
      <c r="BH126" s="199">
        <f t="shared" si="7"/>
        <v>0</v>
      </c>
      <c r="BI126" s="199">
        <f t="shared" si="8"/>
        <v>0</v>
      </c>
      <c r="BJ126" s="18" t="s">
        <v>86</v>
      </c>
      <c r="BK126" s="199">
        <f t="shared" si="9"/>
        <v>0</v>
      </c>
      <c r="BL126" s="18" t="s">
        <v>244</v>
      </c>
      <c r="BM126" s="198" t="s">
        <v>825</v>
      </c>
    </row>
    <row r="127" spans="1:65" s="2" customFormat="1" ht="21.75" customHeight="1">
      <c r="A127" s="35"/>
      <c r="B127" s="36"/>
      <c r="C127" s="187" t="s">
        <v>205</v>
      </c>
      <c r="D127" s="187" t="s">
        <v>147</v>
      </c>
      <c r="E127" s="188" t="s">
        <v>826</v>
      </c>
      <c r="F127" s="189" t="s">
        <v>827</v>
      </c>
      <c r="G127" s="190" t="s">
        <v>709</v>
      </c>
      <c r="H127" s="191">
        <v>7</v>
      </c>
      <c r="I127" s="192"/>
      <c r="J127" s="193">
        <f t="shared" si="0"/>
        <v>0</v>
      </c>
      <c r="K127" s="189" t="s">
        <v>151</v>
      </c>
      <c r="L127" s="40"/>
      <c r="M127" s="194" t="s">
        <v>1</v>
      </c>
      <c r="N127" s="195" t="s">
        <v>43</v>
      </c>
      <c r="O127" s="72"/>
      <c r="P127" s="196">
        <f t="shared" si="1"/>
        <v>0</v>
      </c>
      <c r="Q127" s="196">
        <v>0</v>
      </c>
      <c r="R127" s="196">
        <f t="shared" si="2"/>
        <v>0</v>
      </c>
      <c r="S127" s="196">
        <v>0</v>
      </c>
      <c r="T127" s="197">
        <f t="shared" si="3"/>
        <v>0</v>
      </c>
      <c r="U127" s="35"/>
      <c r="V127" s="35"/>
      <c r="W127" s="35"/>
      <c r="X127" s="35"/>
      <c r="Y127" s="35"/>
      <c r="Z127" s="35"/>
      <c r="AA127" s="35"/>
      <c r="AB127" s="35"/>
      <c r="AC127" s="35"/>
      <c r="AD127" s="35"/>
      <c r="AE127" s="35"/>
      <c r="AR127" s="198" t="s">
        <v>244</v>
      </c>
      <c r="AT127" s="198" t="s">
        <v>147</v>
      </c>
      <c r="AU127" s="198" t="s">
        <v>86</v>
      </c>
      <c r="AY127" s="18" t="s">
        <v>144</v>
      </c>
      <c r="BE127" s="199">
        <f t="shared" si="4"/>
        <v>0</v>
      </c>
      <c r="BF127" s="199">
        <f t="shared" si="5"/>
        <v>0</v>
      </c>
      <c r="BG127" s="199">
        <f t="shared" si="6"/>
        <v>0</v>
      </c>
      <c r="BH127" s="199">
        <f t="shared" si="7"/>
        <v>0</v>
      </c>
      <c r="BI127" s="199">
        <f t="shared" si="8"/>
        <v>0</v>
      </c>
      <c r="BJ127" s="18" t="s">
        <v>86</v>
      </c>
      <c r="BK127" s="199">
        <f t="shared" si="9"/>
        <v>0</v>
      </c>
      <c r="BL127" s="18" t="s">
        <v>244</v>
      </c>
      <c r="BM127" s="198" t="s">
        <v>828</v>
      </c>
    </row>
    <row r="128" spans="1:65" s="2" customFormat="1" ht="16.5" customHeight="1">
      <c r="A128" s="35"/>
      <c r="B128" s="36"/>
      <c r="C128" s="187" t="s">
        <v>212</v>
      </c>
      <c r="D128" s="187" t="s">
        <v>147</v>
      </c>
      <c r="E128" s="188" t="s">
        <v>829</v>
      </c>
      <c r="F128" s="189" t="s">
        <v>830</v>
      </c>
      <c r="G128" s="190" t="s">
        <v>709</v>
      </c>
      <c r="H128" s="191">
        <v>3</v>
      </c>
      <c r="I128" s="192"/>
      <c r="J128" s="193">
        <f t="shared" si="0"/>
        <v>0</v>
      </c>
      <c r="K128" s="189" t="s">
        <v>151</v>
      </c>
      <c r="L128" s="40"/>
      <c r="M128" s="194" t="s">
        <v>1</v>
      </c>
      <c r="N128" s="195" t="s">
        <v>43</v>
      </c>
      <c r="O128" s="72"/>
      <c r="P128" s="196">
        <f t="shared" si="1"/>
        <v>0</v>
      </c>
      <c r="Q128" s="196">
        <v>0</v>
      </c>
      <c r="R128" s="196">
        <f t="shared" si="2"/>
        <v>0</v>
      </c>
      <c r="S128" s="196">
        <v>0</v>
      </c>
      <c r="T128" s="197">
        <f t="shared" si="3"/>
        <v>0</v>
      </c>
      <c r="U128" s="35"/>
      <c r="V128" s="35"/>
      <c r="W128" s="35"/>
      <c r="X128" s="35"/>
      <c r="Y128" s="35"/>
      <c r="Z128" s="35"/>
      <c r="AA128" s="35"/>
      <c r="AB128" s="35"/>
      <c r="AC128" s="35"/>
      <c r="AD128" s="35"/>
      <c r="AE128" s="35"/>
      <c r="AR128" s="198" t="s">
        <v>244</v>
      </c>
      <c r="AT128" s="198" t="s">
        <v>147</v>
      </c>
      <c r="AU128" s="198" t="s">
        <v>86</v>
      </c>
      <c r="AY128" s="18" t="s">
        <v>144</v>
      </c>
      <c r="BE128" s="199">
        <f t="shared" si="4"/>
        <v>0</v>
      </c>
      <c r="BF128" s="199">
        <f t="shared" si="5"/>
        <v>0</v>
      </c>
      <c r="BG128" s="199">
        <f t="shared" si="6"/>
        <v>0</v>
      </c>
      <c r="BH128" s="199">
        <f t="shared" si="7"/>
        <v>0</v>
      </c>
      <c r="BI128" s="199">
        <f t="shared" si="8"/>
        <v>0</v>
      </c>
      <c r="BJ128" s="18" t="s">
        <v>86</v>
      </c>
      <c r="BK128" s="199">
        <f t="shared" si="9"/>
        <v>0</v>
      </c>
      <c r="BL128" s="18" t="s">
        <v>244</v>
      </c>
      <c r="BM128" s="198" t="s">
        <v>831</v>
      </c>
    </row>
    <row r="129" spans="1:65" s="2" customFormat="1" ht="21.75" customHeight="1">
      <c r="A129" s="35"/>
      <c r="B129" s="36"/>
      <c r="C129" s="187" t="s">
        <v>216</v>
      </c>
      <c r="D129" s="187" t="s">
        <v>147</v>
      </c>
      <c r="E129" s="188" t="s">
        <v>832</v>
      </c>
      <c r="F129" s="189" t="s">
        <v>833</v>
      </c>
      <c r="G129" s="190" t="s">
        <v>709</v>
      </c>
      <c r="H129" s="191">
        <v>6</v>
      </c>
      <c r="I129" s="192"/>
      <c r="J129" s="193">
        <f t="shared" si="0"/>
        <v>0</v>
      </c>
      <c r="K129" s="189" t="s">
        <v>151</v>
      </c>
      <c r="L129" s="40"/>
      <c r="M129" s="194" t="s">
        <v>1</v>
      </c>
      <c r="N129" s="195" t="s">
        <v>43</v>
      </c>
      <c r="O129" s="72"/>
      <c r="P129" s="196">
        <f t="shared" si="1"/>
        <v>0</v>
      </c>
      <c r="Q129" s="196">
        <v>0</v>
      </c>
      <c r="R129" s="196">
        <f t="shared" si="2"/>
        <v>0</v>
      </c>
      <c r="S129" s="196">
        <v>0</v>
      </c>
      <c r="T129" s="197">
        <f t="shared" si="3"/>
        <v>0</v>
      </c>
      <c r="U129" s="35"/>
      <c r="V129" s="35"/>
      <c r="W129" s="35"/>
      <c r="X129" s="35"/>
      <c r="Y129" s="35"/>
      <c r="Z129" s="35"/>
      <c r="AA129" s="35"/>
      <c r="AB129" s="35"/>
      <c r="AC129" s="35"/>
      <c r="AD129" s="35"/>
      <c r="AE129" s="35"/>
      <c r="AR129" s="198" t="s">
        <v>244</v>
      </c>
      <c r="AT129" s="198" t="s">
        <v>147</v>
      </c>
      <c r="AU129" s="198" t="s">
        <v>86</v>
      </c>
      <c r="AY129" s="18" t="s">
        <v>144</v>
      </c>
      <c r="BE129" s="199">
        <f t="shared" si="4"/>
        <v>0</v>
      </c>
      <c r="BF129" s="199">
        <f t="shared" si="5"/>
        <v>0</v>
      </c>
      <c r="BG129" s="199">
        <f t="shared" si="6"/>
        <v>0</v>
      </c>
      <c r="BH129" s="199">
        <f t="shared" si="7"/>
        <v>0</v>
      </c>
      <c r="BI129" s="199">
        <f t="shared" si="8"/>
        <v>0</v>
      </c>
      <c r="BJ129" s="18" t="s">
        <v>86</v>
      </c>
      <c r="BK129" s="199">
        <f t="shared" si="9"/>
        <v>0</v>
      </c>
      <c r="BL129" s="18" t="s">
        <v>244</v>
      </c>
      <c r="BM129" s="198" t="s">
        <v>834</v>
      </c>
    </row>
    <row r="130" spans="1:65" s="2" customFormat="1" ht="16.5" customHeight="1">
      <c r="A130" s="35"/>
      <c r="B130" s="36"/>
      <c r="C130" s="187" t="s">
        <v>224</v>
      </c>
      <c r="D130" s="187" t="s">
        <v>147</v>
      </c>
      <c r="E130" s="188" t="s">
        <v>835</v>
      </c>
      <c r="F130" s="189" t="s">
        <v>836</v>
      </c>
      <c r="G130" s="190" t="s">
        <v>709</v>
      </c>
      <c r="H130" s="191">
        <v>6</v>
      </c>
      <c r="I130" s="192"/>
      <c r="J130" s="193">
        <f t="shared" si="0"/>
        <v>0</v>
      </c>
      <c r="K130" s="189" t="s">
        <v>151</v>
      </c>
      <c r="L130" s="40"/>
      <c r="M130" s="194" t="s">
        <v>1</v>
      </c>
      <c r="N130" s="195" t="s">
        <v>43</v>
      </c>
      <c r="O130" s="72"/>
      <c r="P130" s="196">
        <f t="shared" si="1"/>
        <v>0</v>
      </c>
      <c r="Q130" s="196">
        <v>0</v>
      </c>
      <c r="R130" s="196">
        <f t="shared" si="2"/>
        <v>0</v>
      </c>
      <c r="S130" s="196">
        <v>0</v>
      </c>
      <c r="T130" s="197">
        <f t="shared" si="3"/>
        <v>0</v>
      </c>
      <c r="U130" s="35"/>
      <c r="V130" s="35"/>
      <c r="W130" s="35"/>
      <c r="X130" s="35"/>
      <c r="Y130" s="35"/>
      <c r="Z130" s="35"/>
      <c r="AA130" s="35"/>
      <c r="AB130" s="35"/>
      <c r="AC130" s="35"/>
      <c r="AD130" s="35"/>
      <c r="AE130" s="35"/>
      <c r="AR130" s="198" t="s">
        <v>244</v>
      </c>
      <c r="AT130" s="198" t="s">
        <v>147</v>
      </c>
      <c r="AU130" s="198" t="s">
        <v>86</v>
      </c>
      <c r="AY130" s="18" t="s">
        <v>144</v>
      </c>
      <c r="BE130" s="199">
        <f t="shared" si="4"/>
        <v>0</v>
      </c>
      <c r="BF130" s="199">
        <f t="shared" si="5"/>
        <v>0</v>
      </c>
      <c r="BG130" s="199">
        <f t="shared" si="6"/>
        <v>0</v>
      </c>
      <c r="BH130" s="199">
        <f t="shared" si="7"/>
        <v>0</v>
      </c>
      <c r="BI130" s="199">
        <f t="shared" si="8"/>
        <v>0</v>
      </c>
      <c r="BJ130" s="18" t="s">
        <v>86</v>
      </c>
      <c r="BK130" s="199">
        <f t="shared" si="9"/>
        <v>0</v>
      </c>
      <c r="BL130" s="18" t="s">
        <v>244</v>
      </c>
      <c r="BM130" s="198" t="s">
        <v>837</v>
      </c>
    </row>
    <row r="131" spans="1:65" s="2" customFormat="1" ht="16.5" customHeight="1">
      <c r="A131" s="35"/>
      <c r="B131" s="36"/>
      <c r="C131" s="187" t="s">
        <v>231</v>
      </c>
      <c r="D131" s="187" t="s">
        <v>147</v>
      </c>
      <c r="E131" s="188" t="s">
        <v>838</v>
      </c>
      <c r="F131" s="189" t="s">
        <v>839</v>
      </c>
      <c r="G131" s="190" t="s">
        <v>709</v>
      </c>
      <c r="H131" s="191">
        <v>6</v>
      </c>
      <c r="I131" s="192"/>
      <c r="J131" s="193">
        <f t="shared" si="0"/>
        <v>0</v>
      </c>
      <c r="K131" s="189" t="s">
        <v>151</v>
      </c>
      <c r="L131" s="40"/>
      <c r="M131" s="194" t="s">
        <v>1</v>
      </c>
      <c r="N131" s="195" t="s">
        <v>43</v>
      </c>
      <c r="O131" s="72"/>
      <c r="P131" s="196">
        <f t="shared" si="1"/>
        <v>0</v>
      </c>
      <c r="Q131" s="196">
        <v>0</v>
      </c>
      <c r="R131" s="196">
        <f t="shared" si="2"/>
        <v>0</v>
      </c>
      <c r="S131" s="196">
        <v>0</v>
      </c>
      <c r="T131" s="197">
        <f t="shared" si="3"/>
        <v>0</v>
      </c>
      <c r="U131" s="35"/>
      <c r="V131" s="35"/>
      <c r="W131" s="35"/>
      <c r="X131" s="35"/>
      <c r="Y131" s="35"/>
      <c r="Z131" s="35"/>
      <c r="AA131" s="35"/>
      <c r="AB131" s="35"/>
      <c r="AC131" s="35"/>
      <c r="AD131" s="35"/>
      <c r="AE131" s="35"/>
      <c r="AR131" s="198" t="s">
        <v>244</v>
      </c>
      <c r="AT131" s="198" t="s">
        <v>147</v>
      </c>
      <c r="AU131" s="198" t="s">
        <v>86</v>
      </c>
      <c r="AY131" s="18" t="s">
        <v>144</v>
      </c>
      <c r="BE131" s="199">
        <f t="shared" si="4"/>
        <v>0</v>
      </c>
      <c r="BF131" s="199">
        <f t="shared" si="5"/>
        <v>0</v>
      </c>
      <c r="BG131" s="199">
        <f t="shared" si="6"/>
        <v>0</v>
      </c>
      <c r="BH131" s="199">
        <f t="shared" si="7"/>
        <v>0</v>
      </c>
      <c r="BI131" s="199">
        <f t="shared" si="8"/>
        <v>0</v>
      </c>
      <c r="BJ131" s="18" t="s">
        <v>86</v>
      </c>
      <c r="BK131" s="199">
        <f t="shared" si="9"/>
        <v>0</v>
      </c>
      <c r="BL131" s="18" t="s">
        <v>244</v>
      </c>
      <c r="BM131" s="198" t="s">
        <v>840</v>
      </c>
    </row>
    <row r="132" spans="1:65" s="2" customFormat="1" ht="16.5" customHeight="1">
      <c r="A132" s="35"/>
      <c r="B132" s="36"/>
      <c r="C132" s="187" t="s">
        <v>236</v>
      </c>
      <c r="D132" s="187" t="s">
        <v>147</v>
      </c>
      <c r="E132" s="188" t="s">
        <v>841</v>
      </c>
      <c r="F132" s="189" t="s">
        <v>842</v>
      </c>
      <c r="G132" s="190" t="s">
        <v>709</v>
      </c>
      <c r="H132" s="191">
        <v>4</v>
      </c>
      <c r="I132" s="192"/>
      <c r="J132" s="193">
        <f t="shared" si="0"/>
        <v>0</v>
      </c>
      <c r="K132" s="189" t="s">
        <v>151</v>
      </c>
      <c r="L132" s="40"/>
      <c r="M132" s="194" t="s">
        <v>1</v>
      </c>
      <c r="N132" s="195" t="s">
        <v>43</v>
      </c>
      <c r="O132" s="72"/>
      <c r="P132" s="196">
        <f t="shared" si="1"/>
        <v>0</v>
      </c>
      <c r="Q132" s="196">
        <v>0</v>
      </c>
      <c r="R132" s="196">
        <f t="shared" si="2"/>
        <v>0</v>
      </c>
      <c r="S132" s="196">
        <v>0</v>
      </c>
      <c r="T132" s="197">
        <f t="shared" si="3"/>
        <v>0</v>
      </c>
      <c r="U132" s="35"/>
      <c r="V132" s="35"/>
      <c r="W132" s="35"/>
      <c r="X132" s="35"/>
      <c r="Y132" s="35"/>
      <c r="Z132" s="35"/>
      <c r="AA132" s="35"/>
      <c r="AB132" s="35"/>
      <c r="AC132" s="35"/>
      <c r="AD132" s="35"/>
      <c r="AE132" s="35"/>
      <c r="AR132" s="198" t="s">
        <v>244</v>
      </c>
      <c r="AT132" s="198" t="s">
        <v>147</v>
      </c>
      <c r="AU132" s="198" t="s">
        <v>86</v>
      </c>
      <c r="AY132" s="18" t="s">
        <v>144</v>
      </c>
      <c r="BE132" s="199">
        <f t="shared" si="4"/>
        <v>0</v>
      </c>
      <c r="BF132" s="199">
        <f t="shared" si="5"/>
        <v>0</v>
      </c>
      <c r="BG132" s="199">
        <f t="shared" si="6"/>
        <v>0</v>
      </c>
      <c r="BH132" s="199">
        <f t="shared" si="7"/>
        <v>0</v>
      </c>
      <c r="BI132" s="199">
        <f t="shared" si="8"/>
        <v>0</v>
      </c>
      <c r="BJ132" s="18" t="s">
        <v>86</v>
      </c>
      <c r="BK132" s="199">
        <f t="shared" si="9"/>
        <v>0</v>
      </c>
      <c r="BL132" s="18" t="s">
        <v>244</v>
      </c>
      <c r="BM132" s="198" t="s">
        <v>843</v>
      </c>
    </row>
    <row r="133" spans="1:65" s="2" customFormat="1" ht="16.5" customHeight="1">
      <c r="A133" s="35"/>
      <c r="B133" s="36"/>
      <c r="C133" s="187" t="s">
        <v>8</v>
      </c>
      <c r="D133" s="187" t="s">
        <v>147</v>
      </c>
      <c r="E133" s="188" t="s">
        <v>844</v>
      </c>
      <c r="F133" s="189" t="s">
        <v>845</v>
      </c>
      <c r="G133" s="190" t="s">
        <v>709</v>
      </c>
      <c r="H133" s="191">
        <v>1</v>
      </c>
      <c r="I133" s="192"/>
      <c r="J133" s="193">
        <f t="shared" si="0"/>
        <v>0</v>
      </c>
      <c r="K133" s="189" t="s">
        <v>151</v>
      </c>
      <c r="L133" s="40"/>
      <c r="M133" s="194" t="s">
        <v>1</v>
      </c>
      <c r="N133" s="195" t="s">
        <v>43</v>
      </c>
      <c r="O133" s="72"/>
      <c r="P133" s="196">
        <f t="shared" si="1"/>
        <v>0</v>
      </c>
      <c r="Q133" s="196">
        <v>0</v>
      </c>
      <c r="R133" s="196">
        <f t="shared" si="2"/>
        <v>0</v>
      </c>
      <c r="S133" s="196">
        <v>0</v>
      </c>
      <c r="T133" s="197">
        <f t="shared" si="3"/>
        <v>0</v>
      </c>
      <c r="U133" s="35"/>
      <c r="V133" s="35"/>
      <c r="W133" s="35"/>
      <c r="X133" s="35"/>
      <c r="Y133" s="35"/>
      <c r="Z133" s="35"/>
      <c r="AA133" s="35"/>
      <c r="AB133" s="35"/>
      <c r="AC133" s="35"/>
      <c r="AD133" s="35"/>
      <c r="AE133" s="35"/>
      <c r="AR133" s="198" t="s">
        <v>244</v>
      </c>
      <c r="AT133" s="198" t="s">
        <v>147</v>
      </c>
      <c r="AU133" s="198" t="s">
        <v>86</v>
      </c>
      <c r="AY133" s="18" t="s">
        <v>144</v>
      </c>
      <c r="BE133" s="199">
        <f t="shared" si="4"/>
        <v>0</v>
      </c>
      <c r="BF133" s="199">
        <f t="shared" si="5"/>
        <v>0</v>
      </c>
      <c r="BG133" s="199">
        <f t="shared" si="6"/>
        <v>0</v>
      </c>
      <c r="BH133" s="199">
        <f t="shared" si="7"/>
        <v>0</v>
      </c>
      <c r="BI133" s="199">
        <f t="shared" si="8"/>
        <v>0</v>
      </c>
      <c r="BJ133" s="18" t="s">
        <v>86</v>
      </c>
      <c r="BK133" s="199">
        <f t="shared" si="9"/>
        <v>0</v>
      </c>
      <c r="BL133" s="18" t="s">
        <v>244</v>
      </c>
      <c r="BM133" s="198" t="s">
        <v>846</v>
      </c>
    </row>
    <row r="134" spans="1:65" s="2" customFormat="1" ht="24.2" customHeight="1">
      <c r="A134" s="35"/>
      <c r="B134" s="36"/>
      <c r="C134" s="187" t="s">
        <v>244</v>
      </c>
      <c r="D134" s="187" t="s">
        <v>147</v>
      </c>
      <c r="E134" s="188" t="s">
        <v>847</v>
      </c>
      <c r="F134" s="189" t="s">
        <v>848</v>
      </c>
      <c r="G134" s="190" t="s">
        <v>709</v>
      </c>
      <c r="H134" s="191">
        <v>5</v>
      </c>
      <c r="I134" s="192"/>
      <c r="J134" s="193">
        <f t="shared" si="0"/>
        <v>0</v>
      </c>
      <c r="K134" s="189" t="s">
        <v>151</v>
      </c>
      <c r="L134" s="40"/>
      <c r="M134" s="194" t="s">
        <v>1</v>
      </c>
      <c r="N134" s="195" t="s">
        <v>43</v>
      </c>
      <c r="O134" s="72"/>
      <c r="P134" s="196">
        <f t="shared" si="1"/>
        <v>0</v>
      </c>
      <c r="Q134" s="196">
        <v>0</v>
      </c>
      <c r="R134" s="196">
        <f t="shared" si="2"/>
        <v>0</v>
      </c>
      <c r="S134" s="196">
        <v>0</v>
      </c>
      <c r="T134" s="197">
        <f t="shared" si="3"/>
        <v>0</v>
      </c>
      <c r="U134" s="35"/>
      <c r="V134" s="35"/>
      <c r="W134" s="35"/>
      <c r="X134" s="35"/>
      <c r="Y134" s="35"/>
      <c r="Z134" s="35"/>
      <c r="AA134" s="35"/>
      <c r="AB134" s="35"/>
      <c r="AC134" s="35"/>
      <c r="AD134" s="35"/>
      <c r="AE134" s="35"/>
      <c r="AR134" s="198" t="s">
        <v>244</v>
      </c>
      <c r="AT134" s="198" t="s">
        <v>147</v>
      </c>
      <c r="AU134" s="198" t="s">
        <v>86</v>
      </c>
      <c r="AY134" s="18" t="s">
        <v>144</v>
      </c>
      <c r="BE134" s="199">
        <f t="shared" si="4"/>
        <v>0</v>
      </c>
      <c r="BF134" s="199">
        <f t="shared" si="5"/>
        <v>0</v>
      </c>
      <c r="BG134" s="199">
        <f t="shared" si="6"/>
        <v>0</v>
      </c>
      <c r="BH134" s="199">
        <f t="shared" si="7"/>
        <v>0</v>
      </c>
      <c r="BI134" s="199">
        <f t="shared" si="8"/>
        <v>0</v>
      </c>
      <c r="BJ134" s="18" t="s">
        <v>86</v>
      </c>
      <c r="BK134" s="199">
        <f t="shared" si="9"/>
        <v>0</v>
      </c>
      <c r="BL134" s="18" t="s">
        <v>244</v>
      </c>
      <c r="BM134" s="198" t="s">
        <v>849</v>
      </c>
    </row>
    <row r="135" spans="1:65" s="2" customFormat="1" ht="16.5" customHeight="1">
      <c r="A135" s="35"/>
      <c r="B135" s="36"/>
      <c r="C135" s="187" t="s">
        <v>249</v>
      </c>
      <c r="D135" s="187" t="s">
        <v>147</v>
      </c>
      <c r="E135" s="188" t="s">
        <v>850</v>
      </c>
      <c r="F135" s="189" t="s">
        <v>851</v>
      </c>
      <c r="G135" s="190" t="s">
        <v>709</v>
      </c>
      <c r="H135" s="191">
        <v>1</v>
      </c>
      <c r="I135" s="192"/>
      <c r="J135" s="193">
        <f t="shared" si="0"/>
        <v>0</v>
      </c>
      <c r="K135" s="189" t="s">
        <v>151</v>
      </c>
      <c r="L135" s="40"/>
      <c r="M135" s="194" t="s">
        <v>1</v>
      </c>
      <c r="N135" s="195" t="s">
        <v>43</v>
      </c>
      <c r="O135" s="72"/>
      <c r="P135" s="196">
        <f t="shared" si="1"/>
        <v>0</v>
      </c>
      <c r="Q135" s="196">
        <v>0</v>
      </c>
      <c r="R135" s="196">
        <f t="shared" si="2"/>
        <v>0</v>
      </c>
      <c r="S135" s="196">
        <v>0</v>
      </c>
      <c r="T135" s="197">
        <f t="shared" si="3"/>
        <v>0</v>
      </c>
      <c r="U135" s="35"/>
      <c r="V135" s="35"/>
      <c r="W135" s="35"/>
      <c r="X135" s="35"/>
      <c r="Y135" s="35"/>
      <c r="Z135" s="35"/>
      <c r="AA135" s="35"/>
      <c r="AB135" s="35"/>
      <c r="AC135" s="35"/>
      <c r="AD135" s="35"/>
      <c r="AE135" s="35"/>
      <c r="AR135" s="198" t="s">
        <v>244</v>
      </c>
      <c r="AT135" s="198" t="s">
        <v>147</v>
      </c>
      <c r="AU135" s="198" t="s">
        <v>86</v>
      </c>
      <c r="AY135" s="18" t="s">
        <v>144</v>
      </c>
      <c r="BE135" s="199">
        <f t="shared" si="4"/>
        <v>0</v>
      </c>
      <c r="BF135" s="199">
        <f t="shared" si="5"/>
        <v>0</v>
      </c>
      <c r="BG135" s="199">
        <f t="shared" si="6"/>
        <v>0</v>
      </c>
      <c r="BH135" s="199">
        <f t="shared" si="7"/>
        <v>0</v>
      </c>
      <c r="BI135" s="199">
        <f t="shared" si="8"/>
        <v>0</v>
      </c>
      <c r="BJ135" s="18" t="s">
        <v>86</v>
      </c>
      <c r="BK135" s="199">
        <f t="shared" si="9"/>
        <v>0</v>
      </c>
      <c r="BL135" s="18" t="s">
        <v>244</v>
      </c>
      <c r="BM135" s="198" t="s">
        <v>852</v>
      </c>
    </row>
    <row r="136" spans="1:65" s="2" customFormat="1" ht="16.5" customHeight="1">
      <c r="A136" s="35"/>
      <c r="B136" s="36"/>
      <c r="C136" s="187" t="s">
        <v>253</v>
      </c>
      <c r="D136" s="187" t="s">
        <v>147</v>
      </c>
      <c r="E136" s="188" t="s">
        <v>853</v>
      </c>
      <c r="F136" s="189" t="s">
        <v>854</v>
      </c>
      <c r="G136" s="190" t="s">
        <v>709</v>
      </c>
      <c r="H136" s="191">
        <v>1</v>
      </c>
      <c r="I136" s="192"/>
      <c r="J136" s="193">
        <f t="shared" si="0"/>
        <v>0</v>
      </c>
      <c r="K136" s="189" t="s">
        <v>151</v>
      </c>
      <c r="L136" s="40"/>
      <c r="M136" s="194" t="s">
        <v>1</v>
      </c>
      <c r="N136" s="195" t="s">
        <v>43</v>
      </c>
      <c r="O136" s="72"/>
      <c r="P136" s="196">
        <f t="shared" si="1"/>
        <v>0</v>
      </c>
      <c r="Q136" s="196">
        <v>0</v>
      </c>
      <c r="R136" s="196">
        <f t="shared" si="2"/>
        <v>0</v>
      </c>
      <c r="S136" s="196">
        <v>0</v>
      </c>
      <c r="T136" s="197">
        <f t="shared" si="3"/>
        <v>0</v>
      </c>
      <c r="U136" s="35"/>
      <c r="V136" s="35"/>
      <c r="W136" s="35"/>
      <c r="X136" s="35"/>
      <c r="Y136" s="35"/>
      <c r="Z136" s="35"/>
      <c r="AA136" s="35"/>
      <c r="AB136" s="35"/>
      <c r="AC136" s="35"/>
      <c r="AD136" s="35"/>
      <c r="AE136" s="35"/>
      <c r="AR136" s="198" t="s">
        <v>244</v>
      </c>
      <c r="AT136" s="198" t="s">
        <v>147</v>
      </c>
      <c r="AU136" s="198" t="s">
        <v>86</v>
      </c>
      <c r="AY136" s="18" t="s">
        <v>144</v>
      </c>
      <c r="BE136" s="199">
        <f t="shared" si="4"/>
        <v>0</v>
      </c>
      <c r="BF136" s="199">
        <f t="shared" si="5"/>
        <v>0</v>
      </c>
      <c r="BG136" s="199">
        <f t="shared" si="6"/>
        <v>0</v>
      </c>
      <c r="BH136" s="199">
        <f t="shared" si="7"/>
        <v>0</v>
      </c>
      <c r="BI136" s="199">
        <f t="shared" si="8"/>
        <v>0</v>
      </c>
      <c r="BJ136" s="18" t="s">
        <v>86</v>
      </c>
      <c r="BK136" s="199">
        <f t="shared" si="9"/>
        <v>0</v>
      </c>
      <c r="BL136" s="18" t="s">
        <v>244</v>
      </c>
      <c r="BM136" s="198" t="s">
        <v>855</v>
      </c>
    </row>
    <row r="137" spans="1:65" s="2" customFormat="1" ht="16.5" customHeight="1">
      <c r="A137" s="35"/>
      <c r="B137" s="36"/>
      <c r="C137" s="187" t="s">
        <v>261</v>
      </c>
      <c r="D137" s="187" t="s">
        <v>147</v>
      </c>
      <c r="E137" s="188" t="s">
        <v>856</v>
      </c>
      <c r="F137" s="189" t="s">
        <v>857</v>
      </c>
      <c r="G137" s="190" t="s">
        <v>709</v>
      </c>
      <c r="H137" s="191">
        <v>1</v>
      </c>
      <c r="I137" s="192"/>
      <c r="J137" s="193">
        <f t="shared" si="0"/>
        <v>0</v>
      </c>
      <c r="K137" s="189" t="s">
        <v>151</v>
      </c>
      <c r="L137" s="40"/>
      <c r="M137" s="194" t="s">
        <v>1</v>
      </c>
      <c r="N137" s="195" t="s">
        <v>43</v>
      </c>
      <c r="O137" s="72"/>
      <c r="P137" s="196">
        <f t="shared" si="1"/>
        <v>0</v>
      </c>
      <c r="Q137" s="196">
        <v>0</v>
      </c>
      <c r="R137" s="196">
        <f t="shared" si="2"/>
        <v>0</v>
      </c>
      <c r="S137" s="196">
        <v>0</v>
      </c>
      <c r="T137" s="197">
        <f t="shared" si="3"/>
        <v>0</v>
      </c>
      <c r="U137" s="35"/>
      <c r="V137" s="35"/>
      <c r="W137" s="35"/>
      <c r="X137" s="35"/>
      <c r="Y137" s="35"/>
      <c r="Z137" s="35"/>
      <c r="AA137" s="35"/>
      <c r="AB137" s="35"/>
      <c r="AC137" s="35"/>
      <c r="AD137" s="35"/>
      <c r="AE137" s="35"/>
      <c r="AR137" s="198" t="s">
        <v>244</v>
      </c>
      <c r="AT137" s="198" t="s">
        <v>147</v>
      </c>
      <c r="AU137" s="198" t="s">
        <v>86</v>
      </c>
      <c r="AY137" s="18" t="s">
        <v>144</v>
      </c>
      <c r="BE137" s="199">
        <f t="shared" si="4"/>
        <v>0</v>
      </c>
      <c r="BF137" s="199">
        <f t="shared" si="5"/>
        <v>0</v>
      </c>
      <c r="BG137" s="199">
        <f t="shared" si="6"/>
        <v>0</v>
      </c>
      <c r="BH137" s="199">
        <f t="shared" si="7"/>
        <v>0</v>
      </c>
      <c r="BI137" s="199">
        <f t="shared" si="8"/>
        <v>0</v>
      </c>
      <c r="BJ137" s="18" t="s">
        <v>86</v>
      </c>
      <c r="BK137" s="199">
        <f t="shared" si="9"/>
        <v>0</v>
      </c>
      <c r="BL137" s="18" t="s">
        <v>244</v>
      </c>
      <c r="BM137" s="198" t="s">
        <v>858</v>
      </c>
    </row>
    <row r="138" spans="1:65" s="2" customFormat="1" ht="16.5" customHeight="1">
      <c r="A138" s="35"/>
      <c r="B138" s="36"/>
      <c r="C138" s="187" t="s">
        <v>266</v>
      </c>
      <c r="D138" s="187" t="s">
        <v>147</v>
      </c>
      <c r="E138" s="188" t="s">
        <v>859</v>
      </c>
      <c r="F138" s="189" t="s">
        <v>860</v>
      </c>
      <c r="G138" s="190" t="s">
        <v>709</v>
      </c>
      <c r="H138" s="191">
        <v>1</v>
      </c>
      <c r="I138" s="192"/>
      <c r="J138" s="193">
        <f t="shared" si="0"/>
        <v>0</v>
      </c>
      <c r="K138" s="189" t="s">
        <v>151</v>
      </c>
      <c r="L138" s="40"/>
      <c r="M138" s="194" t="s">
        <v>1</v>
      </c>
      <c r="N138" s="195" t="s">
        <v>43</v>
      </c>
      <c r="O138" s="72"/>
      <c r="P138" s="196">
        <f t="shared" si="1"/>
        <v>0</v>
      </c>
      <c r="Q138" s="196">
        <v>0</v>
      </c>
      <c r="R138" s="196">
        <f t="shared" si="2"/>
        <v>0</v>
      </c>
      <c r="S138" s="196">
        <v>0</v>
      </c>
      <c r="T138" s="197">
        <f t="shared" si="3"/>
        <v>0</v>
      </c>
      <c r="U138" s="35"/>
      <c r="V138" s="35"/>
      <c r="W138" s="35"/>
      <c r="X138" s="35"/>
      <c r="Y138" s="35"/>
      <c r="Z138" s="35"/>
      <c r="AA138" s="35"/>
      <c r="AB138" s="35"/>
      <c r="AC138" s="35"/>
      <c r="AD138" s="35"/>
      <c r="AE138" s="35"/>
      <c r="AR138" s="198" t="s">
        <v>244</v>
      </c>
      <c r="AT138" s="198" t="s">
        <v>147</v>
      </c>
      <c r="AU138" s="198" t="s">
        <v>86</v>
      </c>
      <c r="AY138" s="18" t="s">
        <v>144</v>
      </c>
      <c r="BE138" s="199">
        <f t="shared" si="4"/>
        <v>0</v>
      </c>
      <c r="BF138" s="199">
        <f t="shared" si="5"/>
        <v>0</v>
      </c>
      <c r="BG138" s="199">
        <f t="shared" si="6"/>
        <v>0</v>
      </c>
      <c r="BH138" s="199">
        <f t="shared" si="7"/>
        <v>0</v>
      </c>
      <c r="BI138" s="199">
        <f t="shared" si="8"/>
        <v>0</v>
      </c>
      <c r="BJ138" s="18" t="s">
        <v>86</v>
      </c>
      <c r="BK138" s="199">
        <f t="shared" si="9"/>
        <v>0</v>
      </c>
      <c r="BL138" s="18" t="s">
        <v>244</v>
      </c>
      <c r="BM138" s="198" t="s">
        <v>861</v>
      </c>
    </row>
    <row r="139" spans="1:65" s="2" customFormat="1" ht="16.5" customHeight="1">
      <c r="A139" s="35"/>
      <c r="B139" s="36"/>
      <c r="C139" s="187" t="s">
        <v>7</v>
      </c>
      <c r="D139" s="187" t="s">
        <v>147</v>
      </c>
      <c r="E139" s="188" t="s">
        <v>862</v>
      </c>
      <c r="F139" s="189" t="s">
        <v>863</v>
      </c>
      <c r="G139" s="190" t="s">
        <v>709</v>
      </c>
      <c r="H139" s="191">
        <v>1</v>
      </c>
      <c r="I139" s="192"/>
      <c r="J139" s="193">
        <f t="shared" si="0"/>
        <v>0</v>
      </c>
      <c r="K139" s="189" t="s">
        <v>151</v>
      </c>
      <c r="L139" s="40"/>
      <c r="M139" s="194" t="s">
        <v>1</v>
      </c>
      <c r="N139" s="195" t="s">
        <v>43</v>
      </c>
      <c r="O139" s="72"/>
      <c r="P139" s="196">
        <f t="shared" si="1"/>
        <v>0</v>
      </c>
      <c r="Q139" s="196">
        <v>0</v>
      </c>
      <c r="R139" s="196">
        <f t="shared" si="2"/>
        <v>0</v>
      </c>
      <c r="S139" s="196">
        <v>0</v>
      </c>
      <c r="T139" s="197">
        <f t="shared" si="3"/>
        <v>0</v>
      </c>
      <c r="U139" s="35"/>
      <c r="V139" s="35"/>
      <c r="W139" s="35"/>
      <c r="X139" s="35"/>
      <c r="Y139" s="35"/>
      <c r="Z139" s="35"/>
      <c r="AA139" s="35"/>
      <c r="AB139" s="35"/>
      <c r="AC139" s="35"/>
      <c r="AD139" s="35"/>
      <c r="AE139" s="35"/>
      <c r="AR139" s="198" t="s">
        <v>244</v>
      </c>
      <c r="AT139" s="198" t="s">
        <v>147</v>
      </c>
      <c r="AU139" s="198" t="s">
        <v>86</v>
      </c>
      <c r="AY139" s="18" t="s">
        <v>144</v>
      </c>
      <c r="BE139" s="199">
        <f t="shared" si="4"/>
        <v>0</v>
      </c>
      <c r="BF139" s="199">
        <f t="shared" si="5"/>
        <v>0</v>
      </c>
      <c r="BG139" s="199">
        <f t="shared" si="6"/>
        <v>0</v>
      </c>
      <c r="BH139" s="199">
        <f t="shared" si="7"/>
        <v>0</v>
      </c>
      <c r="BI139" s="199">
        <f t="shared" si="8"/>
        <v>0</v>
      </c>
      <c r="BJ139" s="18" t="s">
        <v>86</v>
      </c>
      <c r="BK139" s="199">
        <f t="shared" si="9"/>
        <v>0</v>
      </c>
      <c r="BL139" s="18" t="s">
        <v>244</v>
      </c>
      <c r="BM139" s="198" t="s">
        <v>864</v>
      </c>
    </row>
    <row r="140" spans="1:65" s="2" customFormat="1" ht="16.5" customHeight="1">
      <c r="A140" s="35"/>
      <c r="B140" s="36"/>
      <c r="C140" s="187" t="s">
        <v>278</v>
      </c>
      <c r="D140" s="187" t="s">
        <v>147</v>
      </c>
      <c r="E140" s="188" t="s">
        <v>865</v>
      </c>
      <c r="F140" s="189" t="s">
        <v>866</v>
      </c>
      <c r="G140" s="190" t="s">
        <v>709</v>
      </c>
      <c r="H140" s="191">
        <v>1</v>
      </c>
      <c r="I140" s="192"/>
      <c r="J140" s="193">
        <f t="shared" si="0"/>
        <v>0</v>
      </c>
      <c r="K140" s="189" t="s">
        <v>151</v>
      </c>
      <c r="L140" s="40"/>
      <c r="M140" s="194" t="s">
        <v>1</v>
      </c>
      <c r="N140" s="195" t="s">
        <v>43</v>
      </c>
      <c r="O140" s="72"/>
      <c r="P140" s="196">
        <f t="shared" si="1"/>
        <v>0</v>
      </c>
      <c r="Q140" s="196">
        <v>0</v>
      </c>
      <c r="R140" s="196">
        <f t="shared" si="2"/>
        <v>0</v>
      </c>
      <c r="S140" s="196">
        <v>0</v>
      </c>
      <c r="T140" s="197">
        <f t="shared" si="3"/>
        <v>0</v>
      </c>
      <c r="U140" s="35"/>
      <c r="V140" s="35"/>
      <c r="W140" s="35"/>
      <c r="X140" s="35"/>
      <c r="Y140" s="35"/>
      <c r="Z140" s="35"/>
      <c r="AA140" s="35"/>
      <c r="AB140" s="35"/>
      <c r="AC140" s="35"/>
      <c r="AD140" s="35"/>
      <c r="AE140" s="35"/>
      <c r="AR140" s="198" t="s">
        <v>244</v>
      </c>
      <c r="AT140" s="198" t="s">
        <v>147</v>
      </c>
      <c r="AU140" s="198" t="s">
        <v>86</v>
      </c>
      <c r="AY140" s="18" t="s">
        <v>144</v>
      </c>
      <c r="BE140" s="199">
        <f t="shared" si="4"/>
        <v>0</v>
      </c>
      <c r="BF140" s="199">
        <f t="shared" si="5"/>
        <v>0</v>
      </c>
      <c r="BG140" s="199">
        <f t="shared" si="6"/>
        <v>0</v>
      </c>
      <c r="BH140" s="199">
        <f t="shared" si="7"/>
        <v>0</v>
      </c>
      <c r="BI140" s="199">
        <f t="shared" si="8"/>
        <v>0</v>
      </c>
      <c r="BJ140" s="18" t="s">
        <v>86</v>
      </c>
      <c r="BK140" s="199">
        <f t="shared" si="9"/>
        <v>0</v>
      </c>
      <c r="BL140" s="18" t="s">
        <v>244</v>
      </c>
      <c r="BM140" s="198" t="s">
        <v>867</v>
      </c>
    </row>
    <row r="141" spans="1:65" s="2" customFormat="1" ht="24.2" customHeight="1">
      <c r="A141" s="35"/>
      <c r="B141" s="36"/>
      <c r="C141" s="187" t="s">
        <v>282</v>
      </c>
      <c r="D141" s="187" t="s">
        <v>147</v>
      </c>
      <c r="E141" s="188" t="s">
        <v>868</v>
      </c>
      <c r="F141" s="189" t="s">
        <v>869</v>
      </c>
      <c r="G141" s="190" t="s">
        <v>709</v>
      </c>
      <c r="H141" s="191">
        <v>3</v>
      </c>
      <c r="I141" s="192"/>
      <c r="J141" s="193">
        <f t="shared" si="0"/>
        <v>0</v>
      </c>
      <c r="K141" s="189" t="s">
        <v>151</v>
      </c>
      <c r="L141" s="40"/>
      <c r="M141" s="194" t="s">
        <v>1</v>
      </c>
      <c r="N141" s="195" t="s">
        <v>43</v>
      </c>
      <c r="O141" s="72"/>
      <c r="P141" s="196">
        <f t="shared" si="1"/>
        <v>0</v>
      </c>
      <c r="Q141" s="196">
        <v>0</v>
      </c>
      <c r="R141" s="196">
        <f t="shared" si="2"/>
        <v>0</v>
      </c>
      <c r="S141" s="196">
        <v>0</v>
      </c>
      <c r="T141" s="197">
        <f t="shared" si="3"/>
        <v>0</v>
      </c>
      <c r="U141" s="35"/>
      <c r="V141" s="35"/>
      <c r="W141" s="35"/>
      <c r="X141" s="35"/>
      <c r="Y141" s="35"/>
      <c r="Z141" s="35"/>
      <c r="AA141" s="35"/>
      <c r="AB141" s="35"/>
      <c r="AC141" s="35"/>
      <c r="AD141" s="35"/>
      <c r="AE141" s="35"/>
      <c r="AR141" s="198" t="s">
        <v>244</v>
      </c>
      <c r="AT141" s="198" t="s">
        <v>147</v>
      </c>
      <c r="AU141" s="198" t="s">
        <v>86</v>
      </c>
      <c r="AY141" s="18" t="s">
        <v>144</v>
      </c>
      <c r="BE141" s="199">
        <f t="shared" si="4"/>
        <v>0</v>
      </c>
      <c r="BF141" s="199">
        <f t="shared" si="5"/>
        <v>0</v>
      </c>
      <c r="BG141" s="199">
        <f t="shared" si="6"/>
        <v>0</v>
      </c>
      <c r="BH141" s="199">
        <f t="shared" si="7"/>
        <v>0</v>
      </c>
      <c r="BI141" s="199">
        <f t="shared" si="8"/>
        <v>0</v>
      </c>
      <c r="BJ141" s="18" t="s">
        <v>86</v>
      </c>
      <c r="BK141" s="199">
        <f t="shared" si="9"/>
        <v>0</v>
      </c>
      <c r="BL141" s="18" t="s">
        <v>244</v>
      </c>
      <c r="BM141" s="198" t="s">
        <v>870</v>
      </c>
    </row>
    <row r="142" spans="1:65" s="2" customFormat="1" ht="16.5" customHeight="1">
      <c r="A142" s="35"/>
      <c r="B142" s="36"/>
      <c r="C142" s="187" t="s">
        <v>287</v>
      </c>
      <c r="D142" s="187" t="s">
        <v>147</v>
      </c>
      <c r="E142" s="188" t="s">
        <v>871</v>
      </c>
      <c r="F142" s="189" t="s">
        <v>872</v>
      </c>
      <c r="G142" s="190" t="s">
        <v>709</v>
      </c>
      <c r="H142" s="191">
        <v>2</v>
      </c>
      <c r="I142" s="192"/>
      <c r="J142" s="193">
        <f t="shared" si="0"/>
        <v>0</v>
      </c>
      <c r="K142" s="189" t="s">
        <v>151</v>
      </c>
      <c r="L142" s="40"/>
      <c r="M142" s="194" t="s">
        <v>1</v>
      </c>
      <c r="N142" s="195" t="s">
        <v>43</v>
      </c>
      <c r="O142" s="72"/>
      <c r="P142" s="196">
        <f t="shared" si="1"/>
        <v>0</v>
      </c>
      <c r="Q142" s="196">
        <v>0</v>
      </c>
      <c r="R142" s="196">
        <f t="shared" si="2"/>
        <v>0</v>
      </c>
      <c r="S142" s="196">
        <v>0</v>
      </c>
      <c r="T142" s="197">
        <f t="shared" si="3"/>
        <v>0</v>
      </c>
      <c r="U142" s="35"/>
      <c r="V142" s="35"/>
      <c r="W142" s="35"/>
      <c r="X142" s="35"/>
      <c r="Y142" s="35"/>
      <c r="Z142" s="35"/>
      <c r="AA142" s="35"/>
      <c r="AB142" s="35"/>
      <c r="AC142" s="35"/>
      <c r="AD142" s="35"/>
      <c r="AE142" s="35"/>
      <c r="AR142" s="198" t="s">
        <v>244</v>
      </c>
      <c r="AT142" s="198" t="s">
        <v>147</v>
      </c>
      <c r="AU142" s="198" t="s">
        <v>86</v>
      </c>
      <c r="AY142" s="18" t="s">
        <v>144</v>
      </c>
      <c r="BE142" s="199">
        <f t="shared" si="4"/>
        <v>0</v>
      </c>
      <c r="BF142" s="199">
        <f t="shared" si="5"/>
        <v>0</v>
      </c>
      <c r="BG142" s="199">
        <f t="shared" si="6"/>
        <v>0</v>
      </c>
      <c r="BH142" s="199">
        <f t="shared" si="7"/>
        <v>0</v>
      </c>
      <c r="BI142" s="199">
        <f t="shared" si="8"/>
        <v>0</v>
      </c>
      <c r="BJ142" s="18" t="s">
        <v>86</v>
      </c>
      <c r="BK142" s="199">
        <f t="shared" si="9"/>
        <v>0</v>
      </c>
      <c r="BL142" s="18" t="s">
        <v>244</v>
      </c>
      <c r="BM142" s="198" t="s">
        <v>873</v>
      </c>
    </row>
    <row r="143" spans="1:65" s="2" customFormat="1" ht="16.5" customHeight="1">
      <c r="A143" s="35"/>
      <c r="B143" s="36"/>
      <c r="C143" s="187" t="s">
        <v>296</v>
      </c>
      <c r="D143" s="187" t="s">
        <v>147</v>
      </c>
      <c r="E143" s="188" t="s">
        <v>874</v>
      </c>
      <c r="F143" s="189" t="s">
        <v>875</v>
      </c>
      <c r="G143" s="190" t="s">
        <v>709</v>
      </c>
      <c r="H143" s="191">
        <v>3</v>
      </c>
      <c r="I143" s="192"/>
      <c r="J143" s="193">
        <f t="shared" si="0"/>
        <v>0</v>
      </c>
      <c r="K143" s="189" t="s">
        <v>151</v>
      </c>
      <c r="L143" s="40"/>
      <c r="M143" s="194" t="s">
        <v>1</v>
      </c>
      <c r="N143" s="195" t="s">
        <v>43</v>
      </c>
      <c r="O143" s="72"/>
      <c r="P143" s="196">
        <f t="shared" si="1"/>
        <v>0</v>
      </c>
      <c r="Q143" s="196">
        <v>0</v>
      </c>
      <c r="R143" s="196">
        <f t="shared" si="2"/>
        <v>0</v>
      </c>
      <c r="S143" s="196">
        <v>0</v>
      </c>
      <c r="T143" s="197">
        <f t="shared" si="3"/>
        <v>0</v>
      </c>
      <c r="U143" s="35"/>
      <c r="V143" s="35"/>
      <c r="W143" s="35"/>
      <c r="X143" s="35"/>
      <c r="Y143" s="35"/>
      <c r="Z143" s="35"/>
      <c r="AA143" s="35"/>
      <c r="AB143" s="35"/>
      <c r="AC143" s="35"/>
      <c r="AD143" s="35"/>
      <c r="AE143" s="35"/>
      <c r="AR143" s="198" t="s">
        <v>244</v>
      </c>
      <c r="AT143" s="198" t="s">
        <v>147</v>
      </c>
      <c r="AU143" s="198" t="s">
        <v>86</v>
      </c>
      <c r="AY143" s="18" t="s">
        <v>144</v>
      </c>
      <c r="BE143" s="199">
        <f t="shared" si="4"/>
        <v>0</v>
      </c>
      <c r="BF143" s="199">
        <f t="shared" si="5"/>
        <v>0</v>
      </c>
      <c r="BG143" s="199">
        <f t="shared" si="6"/>
        <v>0</v>
      </c>
      <c r="BH143" s="199">
        <f t="shared" si="7"/>
        <v>0</v>
      </c>
      <c r="BI143" s="199">
        <f t="shared" si="8"/>
        <v>0</v>
      </c>
      <c r="BJ143" s="18" t="s">
        <v>86</v>
      </c>
      <c r="BK143" s="199">
        <f t="shared" si="9"/>
        <v>0</v>
      </c>
      <c r="BL143" s="18" t="s">
        <v>244</v>
      </c>
      <c r="BM143" s="198" t="s">
        <v>876</v>
      </c>
    </row>
    <row r="144" spans="1:65" s="2" customFormat="1" ht="16.5" customHeight="1">
      <c r="A144" s="35"/>
      <c r="B144" s="36"/>
      <c r="C144" s="187" t="s">
        <v>300</v>
      </c>
      <c r="D144" s="187" t="s">
        <v>147</v>
      </c>
      <c r="E144" s="188" t="s">
        <v>877</v>
      </c>
      <c r="F144" s="189" t="s">
        <v>878</v>
      </c>
      <c r="G144" s="190" t="s">
        <v>181</v>
      </c>
      <c r="H144" s="191">
        <v>50</v>
      </c>
      <c r="I144" s="192"/>
      <c r="J144" s="193">
        <f t="shared" si="0"/>
        <v>0</v>
      </c>
      <c r="K144" s="189" t="s">
        <v>151</v>
      </c>
      <c r="L144" s="40"/>
      <c r="M144" s="194" t="s">
        <v>1</v>
      </c>
      <c r="N144" s="195" t="s">
        <v>43</v>
      </c>
      <c r="O144" s="72"/>
      <c r="P144" s="196">
        <f t="shared" si="1"/>
        <v>0</v>
      </c>
      <c r="Q144" s="196">
        <v>0</v>
      </c>
      <c r="R144" s="196">
        <f t="shared" si="2"/>
        <v>0</v>
      </c>
      <c r="S144" s="196">
        <v>0</v>
      </c>
      <c r="T144" s="197">
        <f t="shared" si="3"/>
        <v>0</v>
      </c>
      <c r="U144" s="35"/>
      <c r="V144" s="35"/>
      <c r="W144" s="35"/>
      <c r="X144" s="35"/>
      <c r="Y144" s="35"/>
      <c r="Z144" s="35"/>
      <c r="AA144" s="35"/>
      <c r="AB144" s="35"/>
      <c r="AC144" s="35"/>
      <c r="AD144" s="35"/>
      <c r="AE144" s="35"/>
      <c r="AR144" s="198" t="s">
        <v>244</v>
      </c>
      <c r="AT144" s="198" t="s">
        <v>147</v>
      </c>
      <c r="AU144" s="198" t="s">
        <v>86</v>
      </c>
      <c r="AY144" s="18" t="s">
        <v>144</v>
      </c>
      <c r="BE144" s="199">
        <f t="shared" si="4"/>
        <v>0</v>
      </c>
      <c r="BF144" s="199">
        <f t="shared" si="5"/>
        <v>0</v>
      </c>
      <c r="BG144" s="199">
        <f t="shared" si="6"/>
        <v>0</v>
      </c>
      <c r="BH144" s="199">
        <f t="shared" si="7"/>
        <v>0</v>
      </c>
      <c r="BI144" s="199">
        <f t="shared" si="8"/>
        <v>0</v>
      </c>
      <c r="BJ144" s="18" t="s">
        <v>86</v>
      </c>
      <c r="BK144" s="199">
        <f t="shared" si="9"/>
        <v>0</v>
      </c>
      <c r="BL144" s="18" t="s">
        <v>244</v>
      </c>
      <c r="BM144" s="198" t="s">
        <v>879</v>
      </c>
    </row>
    <row r="145" spans="1:65" s="2" customFormat="1" ht="16.5" customHeight="1">
      <c r="A145" s="35"/>
      <c r="B145" s="36"/>
      <c r="C145" s="187" t="s">
        <v>304</v>
      </c>
      <c r="D145" s="187" t="s">
        <v>147</v>
      </c>
      <c r="E145" s="188" t="s">
        <v>880</v>
      </c>
      <c r="F145" s="189" t="s">
        <v>881</v>
      </c>
      <c r="G145" s="190" t="s">
        <v>181</v>
      </c>
      <c r="H145" s="191">
        <v>40</v>
      </c>
      <c r="I145" s="192"/>
      <c r="J145" s="193">
        <f t="shared" si="0"/>
        <v>0</v>
      </c>
      <c r="K145" s="189" t="s">
        <v>151</v>
      </c>
      <c r="L145" s="40"/>
      <c r="M145" s="194" t="s">
        <v>1</v>
      </c>
      <c r="N145" s="195" t="s">
        <v>43</v>
      </c>
      <c r="O145" s="72"/>
      <c r="P145" s="196">
        <f t="shared" si="1"/>
        <v>0</v>
      </c>
      <c r="Q145" s="196">
        <v>0</v>
      </c>
      <c r="R145" s="196">
        <f t="shared" si="2"/>
        <v>0</v>
      </c>
      <c r="S145" s="196">
        <v>0</v>
      </c>
      <c r="T145" s="197">
        <f t="shared" si="3"/>
        <v>0</v>
      </c>
      <c r="U145" s="35"/>
      <c r="V145" s="35"/>
      <c r="W145" s="35"/>
      <c r="X145" s="35"/>
      <c r="Y145" s="35"/>
      <c r="Z145" s="35"/>
      <c r="AA145" s="35"/>
      <c r="AB145" s="35"/>
      <c r="AC145" s="35"/>
      <c r="AD145" s="35"/>
      <c r="AE145" s="35"/>
      <c r="AR145" s="198" t="s">
        <v>244</v>
      </c>
      <c r="AT145" s="198" t="s">
        <v>147</v>
      </c>
      <c r="AU145" s="198" t="s">
        <v>86</v>
      </c>
      <c r="AY145" s="18" t="s">
        <v>144</v>
      </c>
      <c r="BE145" s="199">
        <f t="shared" si="4"/>
        <v>0</v>
      </c>
      <c r="BF145" s="199">
        <f t="shared" si="5"/>
        <v>0</v>
      </c>
      <c r="BG145" s="199">
        <f t="shared" si="6"/>
        <v>0</v>
      </c>
      <c r="BH145" s="199">
        <f t="shared" si="7"/>
        <v>0</v>
      </c>
      <c r="BI145" s="199">
        <f t="shared" si="8"/>
        <v>0</v>
      </c>
      <c r="BJ145" s="18" t="s">
        <v>86</v>
      </c>
      <c r="BK145" s="199">
        <f t="shared" si="9"/>
        <v>0</v>
      </c>
      <c r="BL145" s="18" t="s">
        <v>244</v>
      </c>
      <c r="BM145" s="198" t="s">
        <v>882</v>
      </c>
    </row>
    <row r="146" spans="1:65" s="2" customFormat="1" ht="16.5" customHeight="1">
      <c r="A146" s="35"/>
      <c r="B146" s="36"/>
      <c r="C146" s="187" t="s">
        <v>309</v>
      </c>
      <c r="D146" s="187" t="s">
        <v>147</v>
      </c>
      <c r="E146" s="188" t="s">
        <v>883</v>
      </c>
      <c r="F146" s="189" t="s">
        <v>884</v>
      </c>
      <c r="G146" s="190" t="s">
        <v>181</v>
      </c>
      <c r="H146" s="191">
        <v>10</v>
      </c>
      <c r="I146" s="192"/>
      <c r="J146" s="193">
        <f t="shared" si="0"/>
        <v>0</v>
      </c>
      <c r="K146" s="189" t="s">
        <v>151</v>
      </c>
      <c r="L146" s="40"/>
      <c r="M146" s="194" t="s">
        <v>1</v>
      </c>
      <c r="N146" s="195" t="s">
        <v>43</v>
      </c>
      <c r="O146" s="72"/>
      <c r="P146" s="196">
        <f t="shared" si="1"/>
        <v>0</v>
      </c>
      <c r="Q146" s="196">
        <v>0</v>
      </c>
      <c r="R146" s="196">
        <f t="shared" si="2"/>
        <v>0</v>
      </c>
      <c r="S146" s="196">
        <v>0</v>
      </c>
      <c r="T146" s="197">
        <f t="shared" si="3"/>
        <v>0</v>
      </c>
      <c r="U146" s="35"/>
      <c r="V146" s="35"/>
      <c r="W146" s="35"/>
      <c r="X146" s="35"/>
      <c r="Y146" s="35"/>
      <c r="Z146" s="35"/>
      <c r="AA146" s="35"/>
      <c r="AB146" s="35"/>
      <c r="AC146" s="35"/>
      <c r="AD146" s="35"/>
      <c r="AE146" s="35"/>
      <c r="AR146" s="198" t="s">
        <v>244</v>
      </c>
      <c r="AT146" s="198" t="s">
        <v>147</v>
      </c>
      <c r="AU146" s="198" t="s">
        <v>86</v>
      </c>
      <c r="AY146" s="18" t="s">
        <v>144</v>
      </c>
      <c r="BE146" s="199">
        <f t="shared" si="4"/>
        <v>0</v>
      </c>
      <c r="BF146" s="199">
        <f t="shared" si="5"/>
        <v>0</v>
      </c>
      <c r="BG146" s="199">
        <f t="shared" si="6"/>
        <v>0</v>
      </c>
      <c r="BH146" s="199">
        <f t="shared" si="7"/>
        <v>0</v>
      </c>
      <c r="BI146" s="199">
        <f t="shared" si="8"/>
        <v>0</v>
      </c>
      <c r="BJ146" s="18" t="s">
        <v>86</v>
      </c>
      <c r="BK146" s="199">
        <f t="shared" si="9"/>
        <v>0</v>
      </c>
      <c r="BL146" s="18" t="s">
        <v>244</v>
      </c>
      <c r="BM146" s="198" t="s">
        <v>885</v>
      </c>
    </row>
    <row r="147" spans="1:65" s="2" customFormat="1" ht="16.5" customHeight="1">
      <c r="A147" s="35"/>
      <c r="B147" s="36"/>
      <c r="C147" s="187" t="s">
        <v>317</v>
      </c>
      <c r="D147" s="187" t="s">
        <v>147</v>
      </c>
      <c r="E147" s="188" t="s">
        <v>886</v>
      </c>
      <c r="F147" s="189" t="s">
        <v>887</v>
      </c>
      <c r="G147" s="190" t="s">
        <v>181</v>
      </c>
      <c r="H147" s="191">
        <v>20</v>
      </c>
      <c r="I147" s="192"/>
      <c r="J147" s="193">
        <f t="shared" si="0"/>
        <v>0</v>
      </c>
      <c r="K147" s="189" t="s">
        <v>151</v>
      </c>
      <c r="L147" s="40"/>
      <c r="M147" s="194" t="s">
        <v>1</v>
      </c>
      <c r="N147" s="195" t="s">
        <v>43</v>
      </c>
      <c r="O147" s="72"/>
      <c r="P147" s="196">
        <f t="shared" si="1"/>
        <v>0</v>
      </c>
      <c r="Q147" s="196">
        <v>0</v>
      </c>
      <c r="R147" s="196">
        <f t="shared" si="2"/>
        <v>0</v>
      </c>
      <c r="S147" s="196">
        <v>0</v>
      </c>
      <c r="T147" s="197">
        <f t="shared" si="3"/>
        <v>0</v>
      </c>
      <c r="U147" s="35"/>
      <c r="V147" s="35"/>
      <c r="W147" s="35"/>
      <c r="X147" s="35"/>
      <c r="Y147" s="35"/>
      <c r="Z147" s="35"/>
      <c r="AA147" s="35"/>
      <c r="AB147" s="35"/>
      <c r="AC147" s="35"/>
      <c r="AD147" s="35"/>
      <c r="AE147" s="35"/>
      <c r="AR147" s="198" t="s">
        <v>244</v>
      </c>
      <c r="AT147" s="198" t="s">
        <v>147</v>
      </c>
      <c r="AU147" s="198" t="s">
        <v>86</v>
      </c>
      <c r="AY147" s="18" t="s">
        <v>144</v>
      </c>
      <c r="BE147" s="199">
        <f t="shared" si="4"/>
        <v>0</v>
      </c>
      <c r="BF147" s="199">
        <f t="shared" si="5"/>
        <v>0</v>
      </c>
      <c r="BG147" s="199">
        <f t="shared" si="6"/>
        <v>0</v>
      </c>
      <c r="BH147" s="199">
        <f t="shared" si="7"/>
        <v>0</v>
      </c>
      <c r="BI147" s="199">
        <f t="shared" si="8"/>
        <v>0</v>
      </c>
      <c r="BJ147" s="18" t="s">
        <v>86</v>
      </c>
      <c r="BK147" s="199">
        <f t="shared" si="9"/>
        <v>0</v>
      </c>
      <c r="BL147" s="18" t="s">
        <v>244</v>
      </c>
      <c r="BM147" s="198" t="s">
        <v>888</v>
      </c>
    </row>
    <row r="148" spans="1:65" s="2" customFormat="1" ht="16.5" customHeight="1">
      <c r="A148" s="35"/>
      <c r="B148" s="36"/>
      <c r="C148" s="187" t="s">
        <v>322</v>
      </c>
      <c r="D148" s="187" t="s">
        <v>147</v>
      </c>
      <c r="E148" s="188" t="s">
        <v>889</v>
      </c>
      <c r="F148" s="189" t="s">
        <v>890</v>
      </c>
      <c r="G148" s="190" t="s">
        <v>181</v>
      </c>
      <c r="H148" s="191">
        <v>20</v>
      </c>
      <c r="I148" s="192"/>
      <c r="J148" s="193">
        <f t="shared" si="0"/>
        <v>0</v>
      </c>
      <c r="K148" s="189" t="s">
        <v>151</v>
      </c>
      <c r="L148" s="40"/>
      <c r="M148" s="194" t="s">
        <v>1</v>
      </c>
      <c r="N148" s="195" t="s">
        <v>43</v>
      </c>
      <c r="O148" s="72"/>
      <c r="P148" s="196">
        <f t="shared" si="1"/>
        <v>0</v>
      </c>
      <c r="Q148" s="196">
        <v>0</v>
      </c>
      <c r="R148" s="196">
        <f t="shared" si="2"/>
        <v>0</v>
      </c>
      <c r="S148" s="196">
        <v>0</v>
      </c>
      <c r="T148" s="197">
        <f t="shared" si="3"/>
        <v>0</v>
      </c>
      <c r="U148" s="35"/>
      <c r="V148" s="35"/>
      <c r="W148" s="35"/>
      <c r="X148" s="35"/>
      <c r="Y148" s="35"/>
      <c r="Z148" s="35"/>
      <c r="AA148" s="35"/>
      <c r="AB148" s="35"/>
      <c r="AC148" s="35"/>
      <c r="AD148" s="35"/>
      <c r="AE148" s="35"/>
      <c r="AR148" s="198" t="s">
        <v>244</v>
      </c>
      <c r="AT148" s="198" t="s">
        <v>147</v>
      </c>
      <c r="AU148" s="198" t="s">
        <v>86</v>
      </c>
      <c r="AY148" s="18" t="s">
        <v>144</v>
      </c>
      <c r="BE148" s="199">
        <f t="shared" si="4"/>
        <v>0</v>
      </c>
      <c r="BF148" s="199">
        <f t="shared" si="5"/>
        <v>0</v>
      </c>
      <c r="BG148" s="199">
        <f t="shared" si="6"/>
        <v>0</v>
      </c>
      <c r="BH148" s="199">
        <f t="shared" si="7"/>
        <v>0</v>
      </c>
      <c r="BI148" s="199">
        <f t="shared" si="8"/>
        <v>0</v>
      </c>
      <c r="BJ148" s="18" t="s">
        <v>86</v>
      </c>
      <c r="BK148" s="199">
        <f t="shared" si="9"/>
        <v>0</v>
      </c>
      <c r="BL148" s="18" t="s">
        <v>244</v>
      </c>
      <c r="BM148" s="198" t="s">
        <v>891</v>
      </c>
    </row>
    <row r="149" spans="1:65" s="2" customFormat="1" ht="16.5" customHeight="1">
      <c r="A149" s="35"/>
      <c r="B149" s="36"/>
      <c r="C149" s="187" t="s">
        <v>326</v>
      </c>
      <c r="D149" s="187" t="s">
        <v>147</v>
      </c>
      <c r="E149" s="188" t="s">
        <v>892</v>
      </c>
      <c r="F149" s="189" t="s">
        <v>893</v>
      </c>
      <c r="G149" s="190" t="s">
        <v>181</v>
      </c>
      <c r="H149" s="191">
        <v>110</v>
      </c>
      <c r="I149" s="192"/>
      <c r="J149" s="193">
        <f t="shared" si="0"/>
        <v>0</v>
      </c>
      <c r="K149" s="189" t="s">
        <v>151</v>
      </c>
      <c r="L149" s="40"/>
      <c r="M149" s="194" t="s">
        <v>1</v>
      </c>
      <c r="N149" s="195" t="s">
        <v>43</v>
      </c>
      <c r="O149" s="72"/>
      <c r="P149" s="196">
        <f t="shared" si="1"/>
        <v>0</v>
      </c>
      <c r="Q149" s="196">
        <v>0</v>
      </c>
      <c r="R149" s="196">
        <f t="shared" si="2"/>
        <v>0</v>
      </c>
      <c r="S149" s="196">
        <v>0</v>
      </c>
      <c r="T149" s="197">
        <f t="shared" si="3"/>
        <v>0</v>
      </c>
      <c r="U149" s="35"/>
      <c r="V149" s="35"/>
      <c r="W149" s="35"/>
      <c r="X149" s="35"/>
      <c r="Y149" s="35"/>
      <c r="Z149" s="35"/>
      <c r="AA149" s="35"/>
      <c r="AB149" s="35"/>
      <c r="AC149" s="35"/>
      <c r="AD149" s="35"/>
      <c r="AE149" s="35"/>
      <c r="AR149" s="198" t="s">
        <v>244</v>
      </c>
      <c r="AT149" s="198" t="s">
        <v>147</v>
      </c>
      <c r="AU149" s="198" t="s">
        <v>86</v>
      </c>
      <c r="AY149" s="18" t="s">
        <v>144</v>
      </c>
      <c r="BE149" s="199">
        <f t="shared" si="4"/>
        <v>0</v>
      </c>
      <c r="BF149" s="199">
        <f t="shared" si="5"/>
        <v>0</v>
      </c>
      <c r="BG149" s="199">
        <f t="shared" si="6"/>
        <v>0</v>
      </c>
      <c r="BH149" s="199">
        <f t="shared" si="7"/>
        <v>0</v>
      </c>
      <c r="BI149" s="199">
        <f t="shared" si="8"/>
        <v>0</v>
      </c>
      <c r="BJ149" s="18" t="s">
        <v>86</v>
      </c>
      <c r="BK149" s="199">
        <f t="shared" si="9"/>
        <v>0</v>
      </c>
      <c r="BL149" s="18" t="s">
        <v>244</v>
      </c>
      <c r="BM149" s="198" t="s">
        <v>894</v>
      </c>
    </row>
    <row r="150" spans="1:65" s="2" customFormat="1" ht="16.5" customHeight="1">
      <c r="A150" s="35"/>
      <c r="B150" s="36"/>
      <c r="C150" s="187" t="s">
        <v>330</v>
      </c>
      <c r="D150" s="187" t="s">
        <v>147</v>
      </c>
      <c r="E150" s="188" t="s">
        <v>895</v>
      </c>
      <c r="F150" s="189" t="s">
        <v>896</v>
      </c>
      <c r="G150" s="190" t="s">
        <v>181</v>
      </c>
      <c r="H150" s="191">
        <v>20</v>
      </c>
      <c r="I150" s="192"/>
      <c r="J150" s="193">
        <f t="shared" si="0"/>
        <v>0</v>
      </c>
      <c r="K150" s="189" t="s">
        <v>151</v>
      </c>
      <c r="L150" s="40"/>
      <c r="M150" s="194" t="s">
        <v>1</v>
      </c>
      <c r="N150" s="195" t="s">
        <v>43</v>
      </c>
      <c r="O150" s="72"/>
      <c r="P150" s="196">
        <f t="shared" si="1"/>
        <v>0</v>
      </c>
      <c r="Q150" s="196">
        <v>0</v>
      </c>
      <c r="R150" s="196">
        <f t="shared" si="2"/>
        <v>0</v>
      </c>
      <c r="S150" s="196">
        <v>0</v>
      </c>
      <c r="T150" s="197">
        <f t="shared" si="3"/>
        <v>0</v>
      </c>
      <c r="U150" s="35"/>
      <c r="V150" s="35"/>
      <c r="W150" s="35"/>
      <c r="X150" s="35"/>
      <c r="Y150" s="35"/>
      <c r="Z150" s="35"/>
      <c r="AA150" s="35"/>
      <c r="AB150" s="35"/>
      <c r="AC150" s="35"/>
      <c r="AD150" s="35"/>
      <c r="AE150" s="35"/>
      <c r="AR150" s="198" t="s">
        <v>244</v>
      </c>
      <c r="AT150" s="198" t="s">
        <v>147</v>
      </c>
      <c r="AU150" s="198" t="s">
        <v>86</v>
      </c>
      <c r="AY150" s="18" t="s">
        <v>144</v>
      </c>
      <c r="BE150" s="199">
        <f t="shared" si="4"/>
        <v>0</v>
      </c>
      <c r="BF150" s="199">
        <f t="shared" si="5"/>
        <v>0</v>
      </c>
      <c r="BG150" s="199">
        <f t="shared" si="6"/>
        <v>0</v>
      </c>
      <c r="BH150" s="199">
        <f t="shared" si="7"/>
        <v>0</v>
      </c>
      <c r="BI150" s="199">
        <f t="shared" si="8"/>
        <v>0</v>
      </c>
      <c r="BJ150" s="18" t="s">
        <v>86</v>
      </c>
      <c r="BK150" s="199">
        <f t="shared" si="9"/>
        <v>0</v>
      </c>
      <c r="BL150" s="18" t="s">
        <v>244</v>
      </c>
      <c r="BM150" s="198" t="s">
        <v>897</v>
      </c>
    </row>
    <row r="151" spans="1:65" s="2" customFormat="1" ht="16.5" customHeight="1">
      <c r="A151" s="35"/>
      <c r="B151" s="36"/>
      <c r="C151" s="187" t="s">
        <v>336</v>
      </c>
      <c r="D151" s="187" t="s">
        <v>147</v>
      </c>
      <c r="E151" s="188" t="s">
        <v>898</v>
      </c>
      <c r="F151" s="189" t="s">
        <v>899</v>
      </c>
      <c r="G151" s="190" t="s">
        <v>181</v>
      </c>
      <c r="H151" s="191">
        <v>20</v>
      </c>
      <c r="I151" s="192"/>
      <c r="J151" s="193">
        <f t="shared" si="0"/>
        <v>0</v>
      </c>
      <c r="K151" s="189" t="s">
        <v>151</v>
      </c>
      <c r="L151" s="40"/>
      <c r="M151" s="194" t="s">
        <v>1</v>
      </c>
      <c r="N151" s="195" t="s">
        <v>43</v>
      </c>
      <c r="O151" s="72"/>
      <c r="P151" s="196">
        <f t="shared" si="1"/>
        <v>0</v>
      </c>
      <c r="Q151" s="196">
        <v>0</v>
      </c>
      <c r="R151" s="196">
        <f t="shared" si="2"/>
        <v>0</v>
      </c>
      <c r="S151" s="196">
        <v>0</v>
      </c>
      <c r="T151" s="197">
        <f t="shared" si="3"/>
        <v>0</v>
      </c>
      <c r="U151" s="35"/>
      <c r="V151" s="35"/>
      <c r="W151" s="35"/>
      <c r="X151" s="35"/>
      <c r="Y151" s="35"/>
      <c r="Z151" s="35"/>
      <c r="AA151" s="35"/>
      <c r="AB151" s="35"/>
      <c r="AC151" s="35"/>
      <c r="AD151" s="35"/>
      <c r="AE151" s="35"/>
      <c r="AR151" s="198" t="s">
        <v>244</v>
      </c>
      <c r="AT151" s="198" t="s">
        <v>147</v>
      </c>
      <c r="AU151" s="198" t="s">
        <v>86</v>
      </c>
      <c r="AY151" s="18" t="s">
        <v>144</v>
      </c>
      <c r="BE151" s="199">
        <f t="shared" si="4"/>
        <v>0</v>
      </c>
      <c r="BF151" s="199">
        <f t="shared" si="5"/>
        <v>0</v>
      </c>
      <c r="BG151" s="199">
        <f t="shared" si="6"/>
        <v>0</v>
      </c>
      <c r="BH151" s="199">
        <f t="shared" si="7"/>
        <v>0</v>
      </c>
      <c r="BI151" s="199">
        <f t="shared" si="8"/>
        <v>0</v>
      </c>
      <c r="BJ151" s="18" t="s">
        <v>86</v>
      </c>
      <c r="BK151" s="199">
        <f t="shared" si="9"/>
        <v>0</v>
      </c>
      <c r="BL151" s="18" t="s">
        <v>244</v>
      </c>
      <c r="BM151" s="198" t="s">
        <v>900</v>
      </c>
    </row>
    <row r="152" spans="1:65" s="2" customFormat="1" ht="16.5" customHeight="1">
      <c r="A152" s="35"/>
      <c r="B152" s="36"/>
      <c r="C152" s="187" t="s">
        <v>341</v>
      </c>
      <c r="D152" s="187" t="s">
        <v>147</v>
      </c>
      <c r="E152" s="188" t="s">
        <v>901</v>
      </c>
      <c r="F152" s="189" t="s">
        <v>902</v>
      </c>
      <c r="G152" s="190" t="s">
        <v>181</v>
      </c>
      <c r="H152" s="191">
        <v>50</v>
      </c>
      <c r="I152" s="192"/>
      <c r="J152" s="193">
        <f t="shared" si="0"/>
        <v>0</v>
      </c>
      <c r="K152" s="189" t="s">
        <v>151</v>
      </c>
      <c r="L152" s="40"/>
      <c r="M152" s="194" t="s">
        <v>1</v>
      </c>
      <c r="N152" s="195" t="s">
        <v>43</v>
      </c>
      <c r="O152" s="72"/>
      <c r="P152" s="196">
        <f t="shared" si="1"/>
        <v>0</v>
      </c>
      <c r="Q152" s="196">
        <v>0</v>
      </c>
      <c r="R152" s="196">
        <f t="shared" si="2"/>
        <v>0</v>
      </c>
      <c r="S152" s="196">
        <v>0</v>
      </c>
      <c r="T152" s="197">
        <f t="shared" si="3"/>
        <v>0</v>
      </c>
      <c r="U152" s="35"/>
      <c r="V152" s="35"/>
      <c r="W152" s="35"/>
      <c r="X152" s="35"/>
      <c r="Y152" s="35"/>
      <c r="Z152" s="35"/>
      <c r="AA152" s="35"/>
      <c r="AB152" s="35"/>
      <c r="AC152" s="35"/>
      <c r="AD152" s="35"/>
      <c r="AE152" s="35"/>
      <c r="AR152" s="198" t="s">
        <v>244</v>
      </c>
      <c r="AT152" s="198" t="s">
        <v>147</v>
      </c>
      <c r="AU152" s="198" t="s">
        <v>86</v>
      </c>
      <c r="AY152" s="18" t="s">
        <v>144</v>
      </c>
      <c r="BE152" s="199">
        <f t="shared" si="4"/>
        <v>0</v>
      </c>
      <c r="BF152" s="199">
        <f t="shared" si="5"/>
        <v>0</v>
      </c>
      <c r="BG152" s="199">
        <f t="shared" si="6"/>
        <v>0</v>
      </c>
      <c r="BH152" s="199">
        <f t="shared" si="7"/>
        <v>0</v>
      </c>
      <c r="BI152" s="199">
        <f t="shared" si="8"/>
        <v>0</v>
      </c>
      <c r="BJ152" s="18" t="s">
        <v>86</v>
      </c>
      <c r="BK152" s="199">
        <f t="shared" si="9"/>
        <v>0</v>
      </c>
      <c r="BL152" s="18" t="s">
        <v>244</v>
      </c>
      <c r="BM152" s="198" t="s">
        <v>903</v>
      </c>
    </row>
    <row r="153" spans="1:65" s="2" customFormat="1" ht="16.5" customHeight="1">
      <c r="A153" s="35"/>
      <c r="B153" s="36"/>
      <c r="C153" s="187" t="s">
        <v>347</v>
      </c>
      <c r="D153" s="187" t="s">
        <v>147</v>
      </c>
      <c r="E153" s="188" t="s">
        <v>904</v>
      </c>
      <c r="F153" s="189" t="s">
        <v>905</v>
      </c>
      <c r="G153" s="190" t="s">
        <v>181</v>
      </c>
      <c r="H153" s="191">
        <v>50</v>
      </c>
      <c r="I153" s="192"/>
      <c r="J153" s="193">
        <f t="shared" si="0"/>
        <v>0</v>
      </c>
      <c r="K153" s="189" t="s">
        <v>151</v>
      </c>
      <c r="L153" s="40"/>
      <c r="M153" s="194" t="s">
        <v>1</v>
      </c>
      <c r="N153" s="195" t="s">
        <v>43</v>
      </c>
      <c r="O153" s="72"/>
      <c r="P153" s="196">
        <f t="shared" si="1"/>
        <v>0</v>
      </c>
      <c r="Q153" s="196">
        <v>0</v>
      </c>
      <c r="R153" s="196">
        <f t="shared" si="2"/>
        <v>0</v>
      </c>
      <c r="S153" s="196">
        <v>0</v>
      </c>
      <c r="T153" s="197">
        <f t="shared" si="3"/>
        <v>0</v>
      </c>
      <c r="U153" s="35"/>
      <c r="V153" s="35"/>
      <c r="W153" s="35"/>
      <c r="X153" s="35"/>
      <c r="Y153" s="35"/>
      <c r="Z153" s="35"/>
      <c r="AA153" s="35"/>
      <c r="AB153" s="35"/>
      <c r="AC153" s="35"/>
      <c r="AD153" s="35"/>
      <c r="AE153" s="35"/>
      <c r="AR153" s="198" t="s">
        <v>244</v>
      </c>
      <c r="AT153" s="198" t="s">
        <v>147</v>
      </c>
      <c r="AU153" s="198" t="s">
        <v>86</v>
      </c>
      <c r="AY153" s="18" t="s">
        <v>144</v>
      </c>
      <c r="BE153" s="199">
        <f t="shared" si="4"/>
        <v>0</v>
      </c>
      <c r="BF153" s="199">
        <f t="shared" si="5"/>
        <v>0</v>
      </c>
      <c r="BG153" s="199">
        <f t="shared" si="6"/>
        <v>0</v>
      </c>
      <c r="BH153" s="199">
        <f t="shared" si="7"/>
        <v>0</v>
      </c>
      <c r="BI153" s="199">
        <f t="shared" si="8"/>
        <v>0</v>
      </c>
      <c r="BJ153" s="18" t="s">
        <v>86</v>
      </c>
      <c r="BK153" s="199">
        <f t="shared" si="9"/>
        <v>0</v>
      </c>
      <c r="BL153" s="18" t="s">
        <v>244</v>
      </c>
      <c r="BM153" s="198" t="s">
        <v>906</v>
      </c>
    </row>
    <row r="154" spans="1:65" s="2" customFormat="1" ht="21.75" customHeight="1">
      <c r="A154" s="35"/>
      <c r="B154" s="36"/>
      <c r="C154" s="187" t="s">
        <v>352</v>
      </c>
      <c r="D154" s="187" t="s">
        <v>147</v>
      </c>
      <c r="E154" s="188" t="s">
        <v>907</v>
      </c>
      <c r="F154" s="189" t="s">
        <v>908</v>
      </c>
      <c r="G154" s="190" t="s">
        <v>181</v>
      </c>
      <c r="H154" s="191">
        <v>20</v>
      </c>
      <c r="I154" s="192"/>
      <c r="J154" s="193">
        <f t="shared" si="0"/>
        <v>0</v>
      </c>
      <c r="K154" s="189" t="s">
        <v>151</v>
      </c>
      <c r="L154" s="40"/>
      <c r="M154" s="194" t="s">
        <v>1</v>
      </c>
      <c r="N154" s="195" t="s">
        <v>43</v>
      </c>
      <c r="O154" s="72"/>
      <c r="P154" s="196">
        <f t="shared" si="1"/>
        <v>0</v>
      </c>
      <c r="Q154" s="196">
        <v>0</v>
      </c>
      <c r="R154" s="196">
        <f t="shared" si="2"/>
        <v>0</v>
      </c>
      <c r="S154" s="196">
        <v>0</v>
      </c>
      <c r="T154" s="197">
        <f t="shared" si="3"/>
        <v>0</v>
      </c>
      <c r="U154" s="35"/>
      <c r="V154" s="35"/>
      <c r="W154" s="35"/>
      <c r="X154" s="35"/>
      <c r="Y154" s="35"/>
      <c r="Z154" s="35"/>
      <c r="AA154" s="35"/>
      <c r="AB154" s="35"/>
      <c r="AC154" s="35"/>
      <c r="AD154" s="35"/>
      <c r="AE154" s="35"/>
      <c r="AR154" s="198" t="s">
        <v>244</v>
      </c>
      <c r="AT154" s="198" t="s">
        <v>147</v>
      </c>
      <c r="AU154" s="198" t="s">
        <v>86</v>
      </c>
      <c r="AY154" s="18" t="s">
        <v>144</v>
      </c>
      <c r="BE154" s="199">
        <f t="shared" si="4"/>
        <v>0</v>
      </c>
      <c r="BF154" s="199">
        <f t="shared" si="5"/>
        <v>0</v>
      </c>
      <c r="BG154" s="199">
        <f t="shared" si="6"/>
        <v>0</v>
      </c>
      <c r="BH154" s="199">
        <f t="shared" si="7"/>
        <v>0</v>
      </c>
      <c r="BI154" s="199">
        <f t="shared" si="8"/>
        <v>0</v>
      </c>
      <c r="BJ154" s="18" t="s">
        <v>86</v>
      </c>
      <c r="BK154" s="199">
        <f t="shared" si="9"/>
        <v>0</v>
      </c>
      <c r="BL154" s="18" t="s">
        <v>244</v>
      </c>
      <c r="BM154" s="198" t="s">
        <v>909</v>
      </c>
    </row>
    <row r="155" spans="1:65" s="2" customFormat="1" ht="16.5" customHeight="1">
      <c r="A155" s="35"/>
      <c r="B155" s="36"/>
      <c r="C155" s="187" t="s">
        <v>358</v>
      </c>
      <c r="D155" s="187" t="s">
        <v>147</v>
      </c>
      <c r="E155" s="188" t="s">
        <v>910</v>
      </c>
      <c r="F155" s="189" t="s">
        <v>911</v>
      </c>
      <c r="G155" s="190" t="s">
        <v>709</v>
      </c>
      <c r="H155" s="191">
        <v>34</v>
      </c>
      <c r="I155" s="192"/>
      <c r="J155" s="193">
        <f t="shared" si="0"/>
        <v>0</v>
      </c>
      <c r="K155" s="189" t="s">
        <v>151</v>
      </c>
      <c r="L155" s="40"/>
      <c r="M155" s="194" t="s">
        <v>1</v>
      </c>
      <c r="N155" s="195" t="s">
        <v>43</v>
      </c>
      <c r="O155" s="72"/>
      <c r="P155" s="196">
        <f t="shared" si="1"/>
        <v>0</v>
      </c>
      <c r="Q155" s="196">
        <v>0</v>
      </c>
      <c r="R155" s="196">
        <f t="shared" si="2"/>
        <v>0</v>
      </c>
      <c r="S155" s="196">
        <v>0</v>
      </c>
      <c r="T155" s="197">
        <f t="shared" si="3"/>
        <v>0</v>
      </c>
      <c r="U155" s="35"/>
      <c r="V155" s="35"/>
      <c r="W155" s="35"/>
      <c r="X155" s="35"/>
      <c r="Y155" s="35"/>
      <c r="Z155" s="35"/>
      <c r="AA155" s="35"/>
      <c r="AB155" s="35"/>
      <c r="AC155" s="35"/>
      <c r="AD155" s="35"/>
      <c r="AE155" s="35"/>
      <c r="AR155" s="198" t="s">
        <v>244</v>
      </c>
      <c r="AT155" s="198" t="s">
        <v>147</v>
      </c>
      <c r="AU155" s="198" t="s">
        <v>86</v>
      </c>
      <c r="AY155" s="18" t="s">
        <v>144</v>
      </c>
      <c r="BE155" s="199">
        <f t="shared" si="4"/>
        <v>0</v>
      </c>
      <c r="BF155" s="199">
        <f t="shared" si="5"/>
        <v>0</v>
      </c>
      <c r="BG155" s="199">
        <f t="shared" si="6"/>
        <v>0</v>
      </c>
      <c r="BH155" s="199">
        <f t="shared" si="7"/>
        <v>0</v>
      </c>
      <c r="BI155" s="199">
        <f t="shared" si="8"/>
        <v>0</v>
      </c>
      <c r="BJ155" s="18" t="s">
        <v>86</v>
      </c>
      <c r="BK155" s="199">
        <f t="shared" si="9"/>
        <v>0</v>
      </c>
      <c r="BL155" s="18" t="s">
        <v>244</v>
      </c>
      <c r="BM155" s="198" t="s">
        <v>912</v>
      </c>
    </row>
    <row r="156" spans="1:65" s="2" customFormat="1" ht="16.5" customHeight="1">
      <c r="A156" s="35"/>
      <c r="B156" s="36"/>
      <c r="C156" s="187" t="s">
        <v>364</v>
      </c>
      <c r="D156" s="187" t="s">
        <v>147</v>
      </c>
      <c r="E156" s="188" t="s">
        <v>913</v>
      </c>
      <c r="F156" s="189" t="s">
        <v>914</v>
      </c>
      <c r="G156" s="190" t="s">
        <v>709</v>
      </c>
      <c r="H156" s="191">
        <v>2</v>
      </c>
      <c r="I156" s="192"/>
      <c r="J156" s="193">
        <f t="shared" si="0"/>
        <v>0</v>
      </c>
      <c r="K156" s="189" t="s">
        <v>151</v>
      </c>
      <c r="L156" s="40"/>
      <c r="M156" s="194" t="s">
        <v>1</v>
      </c>
      <c r="N156" s="195" t="s">
        <v>43</v>
      </c>
      <c r="O156" s="72"/>
      <c r="P156" s="196">
        <f t="shared" si="1"/>
        <v>0</v>
      </c>
      <c r="Q156" s="196">
        <v>0</v>
      </c>
      <c r="R156" s="196">
        <f t="shared" si="2"/>
        <v>0</v>
      </c>
      <c r="S156" s="196">
        <v>0</v>
      </c>
      <c r="T156" s="197">
        <f t="shared" si="3"/>
        <v>0</v>
      </c>
      <c r="U156" s="35"/>
      <c r="V156" s="35"/>
      <c r="W156" s="35"/>
      <c r="X156" s="35"/>
      <c r="Y156" s="35"/>
      <c r="Z156" s="35"/>
      <c r="AA156" s="35"/>
      <c r="AB156" s="35"/>
      <c r="AC156" s="35"/>
      <c r="AD156" s="35"/>
      <c r="AE156" s="35"/>
      <c r="AR156" s="198" t="s">
        <v>244</v>
      </c>
      <c r="AT156" s="198" t="s">
        <v>147</v>
      </c>
      <c r="AU156" s="198" t="s">
        <v>86</v>
      </c>
      <c r="AY156" s="18" t="s">
        <v>144</v>
      </c>
      <c r="BE156" s="199">
        <f t="shared" si="4"/>
        <v>0</v>
      </c>
      <c r="BF156" s="199">
        <f t="shared" si="5"/>
        <v>0</v>
      </c>
      <c r="BG156" s="199">
        <f t="shared" si="6"/>
        <v>0</v>
      </c>
      <c r="BH156" s="199">
        <f t="shared" si="7"/>
        <v>0</v>
      </c>
      <c r="BI156" s="199">
        <f t="shared" si="8"/>
        <v>0</v>
      </c>
      <c r="BJ156" s="18" t="s">
        <v>86</v>
      </c>
      <c r="BK156" s="199">
        <f t="shared" si="9"/>
        <v>0</v>
      </c>
      <c r="BL156" s="18" t="s">
        <v>244</v>
      </c>
      <c r="BM156" s="198" t="s">
        <v>915</v>
      </c>
    </row>
    <row r="157" spans="1:65" s="2" customFormat="1" ht="16.5" customHeight="1">
      <c r="A157" s="35"/>
      <c r="B157" s="36"/>
      <c r="C157" s="187" t="s">
        <v>369</v>
      </c>
      <c r="D157" s="187" t="s">
        <v>147</v>
      </c>
      <c r="E157" s="188" t="s">
        <v>916</v>
      </c>
      <c r="F157" s="189" t="s">
        <v>917</v>
      </c>
      <c r="G157" s="190" t="s">
        <v>709</v>
      </c>
      <c r="H157" s="191">
        <v>4</v>
      </c>
      <c r="I157" s="192"/>
      <c r="J157" s="193">
        <f t="shared" si="0"/>
        <v>0</v>
      </c>
      <c r="K157" s="189" t="s">
        <v>151</v>
      </c>
      <c r="L157" s="40"/>
      <c r="M157" s="194" t="s">
        <v>1</v>
      </c>
      <c r="N157" s="195" t="s">
        <v>43</v>
      </c>
      <c r="O157" s="72"/>
      <c r="P157" s="196">
        <f t="shared" si="1"/>
        <v>0</v>
      </c>
      <c r="Q157" s="196">
        <v>0</v>
      </c>
      <c r="R157" s="196">
        <f t="shared" si="2"/>
        <v>0</v>
      </c>
      <c r="S157" s="196">
        <v>0</v>
      </c>
      <c r="T157" s="197">
        <f t="shared" si="3"/>
        <v>0</v>
      </c>
      <c r="U157" s="35"/>
      <c r="V157" s="35"/>
      <c r="W157" s="35"/>
      <c r="X157" s="35"/>
      <c r="Y157" s="35"/>
      <c r="Z157" s="35"/>
      <c r="AA157" s="35"/>
      <c r="AB157" s="35"/>
      <c r="AC157" s="35"/>
      <c r="AD157" s="35"/>
      <c r="AE157" s="35"/>
      <c r="AR157" s="198" t="s">
        <v>244</v>
      </c>
      <c r="AT157" s="198" t="s">
        <v>147</v>
      </c>
      <c r="AU157" s="198" t="s">
        <v>86</v>
      </c>
      <c r="AY157" s="18" t="s">
        <v>144</v>
      </c>
      <c r="BE157" s="199">
        <f t="shared" si="4"/>
        <v>0</v>
      </c>
      <c r="BF157" s="199">
        <f t="shared" si="5"/>
        <v>0</v>
      </c>
      <c r="BG157" s="199">
        <f t="shared" si="6"/>
        <v>0</v>
      </c>
      <c r="BH157" s="199">
        <f t="shared" si="7"/>
        <v>0</v>
      </c>
      <c r="BI157" s="199">
        <f t="shared" si="8"/>
        <v>0</v>
      </c>
      <c r="BJ157" s="18" t="s">
        <v>86</v>
      </c>
      <c r="BK157" s="199">
        <f t="shared" si="9"/>
        <v>0</v>
      </c>
      <c r="BL157" s="18" t="s">
        <v>244</v>
      </c>
      <c r="BM157" s="198" t="s">
        <v>918</v>
      </c>
    </row>
    <row r="158" spans="1:65" s="2" customFormat="1" ht="16.5" customHeight="1">
      <c r="A158" s="35"/>
      <c r="B158" s="36"/>
      <c r="C158" s="187" t="s">
        <v>373</v>
      </c>
      <c r="D158" s="187" t="s">
        <v>147</v>
      </c>
      <c r="E158" s="188" t="s">
        <v>919</v>
      </c>
      <c r="F158" s="189" t="s">
        <v>920</v>
      </c>
      <c r="G158" s="190" t="s">
        <v>634</v>
      </c>
      <c r="H158" s="191">
        <v>1</v>
      </c>
      <c r="I158" s="192"/>
      <c r="J158" s="193">
        <f t="shared" si="0"/>
        <v>0</v>
      </c>
      <c r="K158" s="189" t="s">
        <v>151</v>
      </c>
      <c r="L158" s="40"/>
      <c r="M158" s="194" t="s">
        <v>1</v>
      </c>
      <c r="N158" s="195" t="s">
        <v>43</v>
      </c>
      <c r="O158" s="72"/>
      <c r="P158" s="196">
        <f t="shared" si="1"/>
        <v>0</v>
      </c>
      <c r="Q158" s="196">
        <v>0</v>
      </c>
      <c r="R158" s="196">
        <f t="shared" si="2"/>
        <v>0</v>
      </c>
      <c r="S158" s="196">
        <v>0</v>
      </c>
      <c r="T158" s="197">
        <f t="shared" si="3"/>
        <v>0</v>
      </c>
      <c r="U158" s="35"/>
      <c r="V158" s="35"/>
      <c r="W158" s="35"/>
      <c r="X158" s="35"/>
      <c r="Y158" s="35"/>
      <c r="Z158" s="35"/>
      <c r="AA158" s="35"/>
      <c r="AB158" s="35"/>
      <c r="AC158" s="35"/>
      <c r="AD158" s="35"/>
      <c r="AE158" s="35"/>
      <c r="AR158" s="198" t="s">
        <v>244</v>
      </c>
      <c r="AT158" s="198" t="s">
        <v>147</v>
      </c>
      <c r="AU158" s="198" t="s">
        <v>86</v>
      </c>
      <c r="AY158" s="18" t="s">
        <v>144</v>
      </c>
      <c r="BE158" s="199">
        <f t="shared" si="4"/>
        <v>0</v>
      </c>
      <c r="BF158" s="199">
        <f t="shared" si="5"/>
        <v>0</v>
      </c>
      <c r="BG158" s="199">
        <f t="shared" si="6"/>
        <v>0</v>
      </c>
      <c r="BH158" s="199">
        <f t="shared" si="7"/>
        <v>0</v>
      </c>
      <c r="BI158" s="199">
        <f t="shared" si="8"/>
        <v>0</v>
      </c>
      <c r="BJ158" s="18" t="s">
        <v>86</v>
      </c>
      <c r="BK158" s="199">
        <f t="shared" si="9"/>
        <v>0</v>
      </c>
      <c r="BL158" s="18" t="s">
        <v>244</v>
      </c>
      <c r="BM158" s="198" t="s">
        <v>921</v>
      </c>
    </row>
    <row r="159" spans="1:65" s="2" customFormat="1" ht="16.5" customHeight="1">
      <c r="A159" s="35"/>
      <c r="B159" s="36"/>
      <c r="C159" s="187" t="s">
        <v>380</v>
      </c>
      <c r="D159" s="187" t="s">
        <v>147</v>
      </c>
      <c r="E159" s="188" t="s">
        <v>922</v>
      </c>
      <c r="F159" s="189" t="s">
        <v>923</v>
      </c>
      <c r="G159" s="190" t="s">
        <v>634</v>
      </c>
      <c r="H159" s="191">
        <v>1</v>
      </c>
      <c r="I159" s="192"/>
      <c r="J159" s="193">
        <f t="shared" si="0"/>
        <v>0</v>
      </c>
      <c r="K159" s="189" t="s">
        <v>151</v>
      </c>
      <c r="L159" s="40"/>
      <c r="M159" s="194" t="s">
        <v>1</v>
      </c>
      <c r="N159" s="195" t="s">
        <v>43</v>
      </c>
      <c r="O159" s="72"/>
      <c r="P159" s="196">
        <f t="shared" si="1"/>
        <v>0</v>
      </c>
      <c r="Q159" s="196">
        <v>0</v>
      </c>
      <c r="R159" s="196">
        <f t="shared" si="2"/>
        <v>0</v>
      </c>
      <c r="S159" s="196">
        <v>0</v>
      </c>
      <c r="T159" s="197">
        <f t="shared" si="3"/>
        <v>0</v>
      </c>
      <c r="U159" s="35"/>
      <c r="V159" s="35"/>
      <c r="W159" s="35"/>
      <c r="X159" s="35"/>
      <c r="Y159" s="35"/>
      <c r="Z159" s="35"/>
      <c r="AA159" s="35"/>
      <c r="AB159" s="35"/>
      <c r="AC159" s="35"/>
      <c r="AD159" s="35"/>
      <c r="AE159" s="35"/>
      <c r="AR159" s="198" t="s">
        <v>244</v>
      </c>
      <c r="AT159" s="198" t="s">
        <v>147</v>
      </c>
      <c r="AU159" s="198" t="s">
        <v>86</v>
      </c>
      <c r="AY159" s="18" t="s">
        <v>144</v>
      </c>
      <c r="BE159" s="199">
        <f t="shared" si="4"/>
        <v>0</v>
      </c>
      <c r="BF159" s="199">
        <f t="shared" si="5"/>
        <v>0</v>
      </c>
      <c r="BG159" s="199">
        <f t="shared" si="6"/>
        <v>0</v>
      </c>
      <c r="BH159" s="199">
        <f t="shared" si="7"/>
        <v>0</v>
      </c>
      <c r="BI159" s="199">
        <f t="shared" si="8"/>
        <v>0</v>
      </c>
      <c r="BJ159" s="18" t="s">
        <v>86</v>
      </c>
      <c r="BK159" s="199">
        <f t="shared" si="9"/>
        <v>0</v>
      </c>
      <c r="BL159" s="18" t="s">
        <v>244</v>
      </c>
      <c r="BM159" s="198" t="s">
        <v>924</v>
      </c>
    </row>
    <row r="160" spans="1:65" s="2" customFormat="1" ht="16.5" customHeight="1">
      <c r="A160" s="35"/>
      <c r="B160" s="36"/>
      <c r="C160" s="187" t="s">
        <v>386</v>
      </c>
      <c r="D160" s="187" t="s">
        <v>147</v>
      </c>
      <c r="E160" s="188" t="s">
        <v>925</v>
      </c>
      <c r="F160" s="189" t="s">
        <v>926</v>
      </c>
      <c r="G160" s="190" t="s">
        <v>634</v>
      </c>
      <c r="H160" s="191">
        <v>1</v>
      </c>
      <c r="I160" s="192"/>
      <c r="J160" s="193">
        <f t="shared" si="0"/>
        <v>0</v>
      </c>
      <c r="K160" s="189" t="s">
        <v>151</v>
      </c>
      <c r="L160" s="40"/>
      <c r="M160" s="194" t="s">
        <v>1</v>
      </c>
      <c r="N160" s="195" t="s">
        <v>43</v>
      </c>
      <c r="O160" s="72"/>
      <c r="P160" s="196">
        <f t="shared" si="1"/>
        <v>0</v>
      </c>
      <c r="Q160" s="196">
        <v>0</v>
      </c>
      <c r="R160" s="196">
        <f t="shared" si="2"/>
        <v>0</v>
      </c>
      <c r="S160" s="196">
        <v>0</v>
      </c>
      <c r="T160" s="197">
        <f t="shared" si="3"/>
        <v>0</v>
      </c>
      <c r="U160" s="35"/>
      <c r="V160" s="35"/>
      <c r="W160" s="35"/>
      <c r="X160" s="35"/>
      <c r="Y160" s="35"/>
      <c r="Z160" s="35"/>
      <c r="AA160" s="35"/>
      <c r="AB160" s="35"/>
      <c r="AC160" s="35"/>
      <c r="AD160" s="35"/>
      <c r="AE160" s="35"/>
      <c r="AR160" s="198" t="s">
        <v>244</v>
      </c>
      <c r="AT160" s="198" t="s">
        <v>147</v>
      </c>
      <c r="AU160" s="198" t="s">
        <v>86</v>
      </c>
      <c r="AY160" s="18" t="s">
        <v>144</v>
      </c>
      <c r="BE160" s="199">
        <f t="shared" si="4"/>
        <v>0</v>
      </c>
      <c r="BF160" s="199">
        <f t="shared" si="5"/>
        <v>0</v>
      </c>
      <c r="BG160" s="199">
        <f t="shared" si="6"/>
        <v>0</v>
      </c>
      <c r="BH160" s="199">
        <f t="shared" si="7"/>
        <v>0</v>
      </c>
      <c r="BI160" s="199">
        <f t="shared" si="8"/>
        <v>0</v>
      </c>
      <c r="BJ160" s="18" t="s">
        <v>86</v>
      </c>
      <c r="BK160" s="199">
        <f t="shared" si="9"/>
        <v>0</v>
      </c>
      <c r="BL160" s="18" t="s">
        <v>244</v>
      </c>
      <c r="BM160" s="198" t="s">
        <v>927</v>
      </c>
    </row>
    <row r="161" spans="1:65" s="2" customFormat="1" ht="16.5" customHeight="1">
      <c r="A161" s="35"/>
      <c r="B161" s="36"/>
      <c r="C161" s="187" t="s">
        <v>394</v>
      </c>
      <c r="D161" s="187" t="s">
        <v>147</v>
      </c>
      <c r="E161" s="188" t="s">
        <v>928</v>
      </c>
      <c r="F161" s="189" t="s">
        <v>929</v>
      </c>
      <c r="G161" s="190" t="s">
        <v>634</v>
      </c>
      <c r="H161" s="191">
        <v>1</v>
      </c>
      <c r="I161" s="192"/>
      <c r="J161" s="193">
        <f t="shared" si="0"/>
        <v>0</v>
      </c>
      <c r="K161" s="189" t="s">
        <v>151</v>
      </c>
      <c r="L161" s="40"/>
      <c r="M161" s="194" t="s">
        <v>1</v>
      </c>
      <c r="N161" s="195" t="s">
        <v>43</v>
      </c>
      <c r="O161" s="72"/>
      <c r="P161" s="196">
        <f t="shared" si="1"/>
        <v>0</v>
      </c>
      <c r="Q161" s="196">
        <v>0</v>
      </c>
      <c r="R161" s="196">
        <f t="shared" si="2"/>
        <v>0</v>
      </c>
      <c r="S161" s="196">
        <v>0</v>
      </c>
      <c r="T161" s="197">
        <f t="shared" si="3"/>
        <v>0</v>
      </c>
      <c r="U161" s="35"/>
      <c r="V161" s="35"/>
      <c r="W161" s="35"/>
      <c r="X161" s="35"/>
      <c r="Y161" s="35"/>
      <c r="Z161" s="35"/>
      <c r="AA161" s="35"/>
      <c r="AB161" s="35"/>
      <c r="AC161" s="35"/>
      <c r="AD161" s="35"/>
      <c r="AE161" s="35"/>
      <c r="AR161" s="198" t="s">
        <v>244</v>
      </c>
      <c r="AT161" s="198" t="s">
        <v>147</v>
      </c>
      <c r="AU161" s="198" t="s">
        <v>86</v>
      </c>
      <c r="AY161" s="18" t="s">
        <v>144</v>
      </c>
      <c r="BE161" s="199">
        <f t="shared" si="4"/>
        <v>0</v>
      </c>
      <c r="BF161" s="199">
        <f t="shared" si="5"/>
        <v>0</v>
      </c>
      <c r="BG161" s="199">
        <f t="shared" si="6"/>
        <v>0</v>
      </c>
      <c r="BH161" s="199">
        <f t="shared" si="7"/>
        <v>0</v>
      </c>
      <c r="BI161" s="199">
        <f t="shared" si="8"/>
        <v>0</v>
      </c>
      <c r="BJ161" s="18" t="s">
        <v>86</v>
      </c>
      <c r="BK161" s="199">
        <f t="shared" si="9"/>
        <v>0</v>
      </c>
      <c r="BL161" s="18" t="s">
        <v>244</v>
      </c>
      <c r="BM161" s="198" t="s">
        <v>930</v>
      </c>
    </row>
    <row r="162" spans="1:65" s="2" customFormat="1" ht="16.5" customHeight="1">
      <c r="A162" s="35"/>
      <c r="B162" s="36"/>
      <c r="C162" s="187" t="s">
        <v>398</v>
      </c>
      <c r="D162" s="187" t="s">
        <v>147</v>
      </c>
      <c r="E162" s="188" t="s">
        <v>931</v>
      </c>
      <c r="F162" s="189" t="s">
        <v>932</v>
      </c>
      <c r="G162" s="190" t="s">
        <v>634</v>
      </c>
      <c r="H162" s="191">
        <v>1</v>
      </c>
      <c r="I162" s="192"/>
      <c r="J162" s="193">
        <f t="shared" si="0"/>
        <v>0</v>
      </c>
      <c r="K162" s="189" t="s">
        <v>151</v>
      </c>
      <c r="L162" s="40"/>
      <c r="M162" s="257" t="s">
        <v>1</v>
      </c>
      <c r="N162" s="258" t="s">
        <v>43</v>
      </c>
      <c r="O162" s="259"/>
      <c r="P162" s="260">
        <f t="shared" si="1"/>
        <v>0</v>
      </c>
      <c r="Q162" s="260">
        <v>0</v>
      </c>
      <c r="R162" s="260">
        <f t="shared" si="2"/>
        <v>0</v>
      </c>
      <c r="S162" s="260">
        <v>0</v>
      </c>
      <c r="T162" s="261">
        <f t="shared" si="3"/>
        <v>0</v>
      </c>
      <c r="U162" s="35"/>
      <c r="V162" s="35"/>
      <c r="W162" s="35"/>
      <c r="X162" s="35"/>
      <c r="Y162" s="35"/>
      <c r="Z162" s="35"/>
      <c r="AA162" s="35"/>
      <c r="AB162" s="35"/>
      <c r="AC162" s="35"/>
      <c r="AD162" s="35"/>
      <c r="AE162" s="35"/>
      <c r="AR162" s="198" t="s">
        <v>244</v>
      </c>
      <c r="AT162" s="198" t="s">
        <v>147</v>
      </c>
      <c r="AU162" s="198" t="s">
        <v>86</v>
      </c>
      <c r="AY162" s="18" t="s">
        <v>144</v>
      </c>
      <c r="BE162" s="199">
        <f t="shared" si="4"/>
        <v>0</v>
      </c>
      <c r="BF162" s="199">
        <f t="shared" si="5"/>
        <v>0</v>
      </c>
      <c r="BG162" s="199">
        <f t="shared" si="6"/>
        <v>0</v>
      </c>
      <c r="BH162" s="199">
        <f t="shared" si="7"/>
        <v>0</v>
      </c>
      <c r="BI162" s="199">
        <f t="shared" si="8"/>
        <v>0</v>
      </c>
      <c r="BJ162" s="18" t="s">
        <v>86</v>
      </c>
      <c r="BK162" s="199">
        <f t="shared" si="9"/>
        <v>0</v>
      </c>
      <c r="BL162" s="18" t="s">
        <v>244</v>
      </c>
      <c r="BM162" s="198" t="s">
        <v>933</v>
      </c>
    </row>
    <row r="163" spans="1:65" s="2" customFormat="1" ht="6.95" customHeight="1">
      <c r="A163" s="35"/>
      <c r="B163" s="55"/>
      <c r="C163" s="56"/>
      <c r="D163" s="56"/>
      <c r="E163" s="56"/>
      <c r="F163" s="56"/>
      <c r="G163" s="56"/>
      <c r="H163" s="56"/>
      <c r="I163" s="56"/>
      <c r="J163" s="56"/>
      <c r="K163" s="56"/>
      <c r="L163" s="40"/>
      <c r="M163" s="35"/>
      <c r="O163" s="35"/>
      <c r="P163" s="35"/>
      <c r="Q163" s="35"/>
      <c r="R163" s="35"/>
      <c r="S163" s="35"/>
      <c r="T163" s="35"/>
      <c r="U163" s="35"/>
      <c r="V163" s="35"/>
      <c r="W163" s="35"/>
      <c r="X163" s="35"/>
      <c r="Y163" s="35"/>
      <c r="Z163" s="35"/>
      <c r="AA163" s="35"/>
      <c r="AB163" s="35"/>
      <c r="AC163" s="35"/>
      <c r="AD163" s="35"/>
      <c r="AE163" s="35"/>
    </row>
  </sheetData>
  <sheetProtection algorithmName="SHA-512" hashValue="jAvwo4HDqx+XjgyvCeqyA+8RiTKyFlG26aKosYBWDVV7hSht1Ju8/5W7wULXYm7E8Zc5KX6HNhtr4p14H46j7w==" saltValue="/GL0ynuYT6k3q3snnu/oJh8EFka5UpIlAeK3aPo9yw7A2XA+DRyGzCo8QzrJoNnZ6Y5eO99YMsZpEXMxDIdMrA==" spinCount="100000" sheet="1" objects="1" scenarios="1" formatColumns="0" formatRows="0" autoFilter="0"/>
  <autoFilter ref="C116:K162" xr:uid="{00000000-0009-0000-0000-000004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8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100</v>
      </c>
    </row>
    <row r="3" spans="1:46" s="1" customFormat="1" ht="6.95" customHeight="1">
      <c r="B3" s="109"/>
      <c r="C3" s="110"/>
      <c r="D3" s="110"/>
      <c r="E3" s="110"/>
      <c r="F3" s="110"/>
      <c r="G3" s="110"/>
      <c r="H3" s="110"/>
      <c r="I3" s="110"/>
      <c r="J3" s="110"/>
      <c r="K3" s="110"/>
      <c r="L3" s="21"/>
      <c r="AT3" s="18" t="s">
        <v>88</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26.25" customHeight="1">
      <c r="B7" s="21"/>
      <c r="E7" s="303" t="str">
        <f>'Rekapitulace stavby'!K6</f>
        <v>Úprava čistých prostor přípravy Radiofarmak, Nemocnice Nové Město na Moravě</v>
      </c>
      <c r="F7" s="304"/>
      <c r="G7" s="304"/>
      <c r="H7" s="304"/>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934</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17. 1. 2022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107</v>
      </c>
      <c r="F15" s="35"/>
      <c r="G15" s="35"/>
      <c r="H15" s="35"/>
      <c r="I15" s="113" t="s">
        <v>28</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29</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31</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28</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34</v>
      </c>
      <c r="E23" s="35"/>
      <c r="F23" s="35"/>
      <c r="G23" s="35"/>
      <c r="H23" s="35"/>
      <c r="I23" s="113" t="s">
        <v>25</v>
      </c>
      <c r="J23" s="114" t="s">
        <v>35</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28</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35"/>
      <c r="J30" s="121">
        <f>ROUND(J124,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2" t="s">
        <v>39</v>
      </c>
      <c r="J32" s="122" t="s">
        <v>41</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42</v>
      </c>
      <c r="E33" s="113" t="s">
        <v>43</v>
      </c>
      <c r="F33" s="124">
        <f>ROUND((SUM(BE124:BE186)),  2)</f>
        <v>0</v>
      </c>
      <c r="G33" s="35"/>
      <c r="H33" s="35"/>
      <c r="I33" s="125">
        <v>0.21</v>
      </c>
      <c r="J33" s="124">
        <f>ROUND(((SUM(BE124:BE186))*I33),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44</v>
      </c>
      <c r="F34" s="124">
        <f>ROUND((SUM(BF124:BF186)),  2)</f>
        <v>0</v>
      </c>
      <c r="G34" s="35"/>
      <c r="H34" s="35"/>
      <c r="I34" s="125">
        <v>0.15</v>
      </c>
      <c r="J34" s="124">
        <f>ROUND(((SUM(BF124:BF186))*I34),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45</v>
      </c>
      <c r="F35" s="124">
        <f>ROUND((SUM(BG124:BG186)),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46</v>
      </c>
      <c r="F36" s="124">
        <f>ROUND((SUM(BH124:BH186)),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47</v>
      </c>
      <c r="F37" s="124">
        <f>ROUND((SUM(BI124:BI186)),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48</v>
      </c>
      <c r="E39" s="128"/>
      <c r="F39" s="128"/>
      <c r="G39" s="129" t="s">
        <v>49</v>
      </c>
      <c r="H39" s="130" t="s">
        <v>50</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51</v>
      </c>
      <c r="E50" s="134"/>
      <c r="F50" s="134"/>
      <c r="G50" s="133" t="s">
        <v>52</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53</v>
      </c>
      <c r="E61" s="136"/>
      <c r="F61" s="137" t="s">
        <v>54</v>
      </c>
      <c r="G61" s="135" t="s">
        <v>53</v>
      </c>
      <c r="H61" s="136"/>
      <c r="I61" s="136"/>
      <c r="J61" s="138" t="s">
        <v>54</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55</v>
      </c>
      <c r="E65" s="139"/>
      <c r="F65" s="139"/>
      <c r="G65" s="133" t="s">
        <v>56</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53</v>
      </c>
      <c r="E76" s="136"/>
      <c r="F76" s="137" t="s">
        <v>54</v>
      </c>
      <c r="G76" s="135" t="s">
        <v>53</v>
      </c>
      <c r="H76" s="136"/>
      <c r="I76" s="136"/>
      <c r="J76" s="138" t="s">
        <v>54</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108</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26.25" customHeight="1">
      <c r="A85" s="35"/>
      <c r="B85" s="36"/>
      <c r="C85" s="37"/>
      <c r="D85" s="37"/>
      <c r="E85" s="310" t="str">
        <f>E7</f>
        <v>Úprava čistých prostor přípravy Radiofarmak, Nemocnice Nové Město na Moravě</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05 - Technologie vestavby</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Nové Město na Moravě</v>
      </c>
      <c r="G89" s="37"/>
      <c r="H89" s="37"/>
      <c r="I89" s="30" t="s">
        <v>22</v>
      </c>
      <c r="J89" s="67" t="str">
        <f>IF(J12="","",J12)</f>
        <v>17. 1. 2022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ATELIER H1 &amp; ATELIER HÁJEK s.r.o., Jižní 870/0</v>
      </c>
      <c r="G91" s="37"/>
      <c r="H91" s="37"/>
      <c r="I91" s="30" t="s">
        <v>31</v>
      </c>
      <c r="J91" s="33" t="str">
        <f>E21</f>
        <v xml:space="preserve"> </v>
      </c>
      <c r="K91" s="37"/>
      <c r="L91" s="52"/>
      <c r="S91" s="35"/>
      <c r="T91" s="35"/>
      <c r="U91" s="35"/>
      <c r="V91" s="35"/>
      <c r="W91" s="35"/>
      <c r="X91" s="35"/>
      <c r="Y91" s="35"/>
      <c r="Z91" s="35"/>
      <c r="AA91" s="35"/>
      <c r="AB91" s="35"/>
      <c r="AC91" s="35"/>
      <c r="AD91" s="35"/>
      <c r="AE91" s="35"/>
    </row>
    <row r="92" spans="1:47" s="2" customFormat="1" ht="25.7" customHeight="1">
      <c r="A92" s="35"/>
      <c r="B92" s="36"/>
      <c r="C92" s="30" t="s">
        <v>29</v>
      </c>
      <c r="D92" s="37"/>
      <c r="E92" s="37"/>
      <c r="F92" s="28" t="str">
        <f>IF(E18="","",E18)</f>
        <v>Vyplň údaj</v>
      </c>
      <c r="G92" s="37"/>
      <c r="H92" s="37"/>
      <c r="I92" s="30" t="s">
        <v>34</v>
      </c>
      <c r="J92" s="33" t="str">
        <f>E24</f>
        <v>A.D.S. Rokycany s.r.o.</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109</v>
      </c>
      <c r="D94" s="145"/>
      <c r="E94" s="145"/>
      <c r="F94" s="145"/>
      <c r="G94" s="145"/>
      <c r="H94" s="145"/>
      <c r="I94" s="145"/>
      <c r="J94" s="146" t="s">
        <v>110</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111</v>
      </c>
      <c r="D96" s="37"/>
      <c r="E96" s="37"/>
      <c r="F96" s="37"/>
      <c r="G96" s="37"/>
      <c r="H96" s="37"/>
      <c r="I96" s="37"/>
      <c r="J96" s="85">
        <f>J124</f>
        <v>0</v>
      </c>
      <c r="K96" s="37"/>
      <c r="L96" s="52"/>
      <c r="S96" s="35"/>
      <c r="T96" s="35"/>
      <c r="U96" s="35"/>
      <c r="V96" s="35"/>
      <c r="W96" s="35"/>
      <c r="X96" s="35"/>
      <c r="Y96" s="35"/>
      <c r="Z96" s="35"/>
      <c r="AA96" s="35"/>
      <c r="AB96" s="35"/>
      <c r="AC96" s="35"/>
      <c r="AD96" s="35"/>
      <c r="AE96" s="35"/>
      <c r="AU96" s="18" t="s">
        <v>112</v>
      </c>
    </row>
    <row r="97" spans="1:31" s="9" customFormat="1" ht="24.95" customHeight="1">
      <c r="B97" s="148"/>
      <c r="C97" s="149"/>
      <c r="D97" s="150" t="s">
        <v>113</v>
      </c>
      <c r="E97" s="151"/>
      <c r="F97" s="151"/>
      <c r="G97" s="151"/>
      <c r="H97" s="151"/>
      <c r="I97" s="151"/>
      <c r="J97" s="152">
        <f>J125</f>
        <v>0</v>
      </c>
      <c r="K97" s="149"/>
      <c r="L97" s="153"/>
    </row>
    <row r="98" spans="1:31" s="10" customFormat="1" ht="19.899999999999999" customHeight="1">
      <c r="B98" s="154"/>
      <c r="C98" s="155"/>
      <c r="D98" s="156" t="s">
        <v>114</v>
      </c>
      <c r="E98" s="157"/>
      <c r="F98" s="157"/>
      <c r="G98" s="157"/>
      <c r="H98" s="157"/>
      <c r="I98" s="157"/>
      <c r="J98" s="158">
        <f>J126</f>
        <v>0</v>
      </c>
      <c r="K98" s="155"/>
      <c r="L98" s="159"/>
    </row>
    <row r="99" spans="1:31" s="10" customFormat="1" ht="19.899999999999999" customHeight="1">
      <c r="B99" s="154"/>
      <c r="C99" s="155"/>
      <c r="D99" s="156" t="s">
        <v>935</v>
      </c>
      <c r="E99" s="157"/>
      <c r="F99" s="157"/>
      <c r="G99" s="157"/>
      <c r="H99" s="157"/>
      <c r="I99" s="157"/>
      <c r="J99" s="158">
        <f>J132</f>
        <v>0</v>
      </c>
      <c r="K99" s="155"/>
      <c r="L99" s="159"/>
    </row>
    <row r="100" spans="1:31" s="9" customFormat="1" ht="24.95" customHeight="1">
      <c r="B100" s="148"/>
      <c r="C100" s="149"/>
      <c r="D100" s="150" t="s">
        <v>118</v>
      </c>
      <c r="E100" s="151"/>
      <c r="F100" s="151"/>
      <c r="G100" s="151"/>
      <c r="H100" s="151"/>
      <c r="I100" s="151"/>
      <c r="J100" s="152">
        <f>J147</f>
        <v>0</v>
      </c>
      <c r="K100" s="149"/>
      <c r="L100" s="153"/>
    </row>
    <row r="101" spans="1:31" s="10" customFormat="1" ht="19.899999999999999" customHeight="1">
      <c r="B101" s="154"/>
      <c r="C101" s="155"/>
      <c r="D101" s="156" t="s">
        <v>123</v>
      </c>
      <c r="E101" s="157"/>
      <c r="F101" s="157"/>
      <c r="G101" s="157"/>
      <c r="H101" s="157"/>
      <c r="I101" s="157"/>
      <c r="J101" s="158">
        <f>J148</f>
        <v>0</v>
      </c>
      <c r="K101" s="155"/>
      <c r="L101" s="159"/>
    </row>
    <row r="102" spans="1:31" s="10" customFormat="1" ht="19.899999999999999" customHeight="1">
      <c r="B102" s="154"/>
      <c r="C102" s="155"/>
      <c r="D102" s="156" t="s">
        <v>936</v>
      </c>
      <c r="E102" s="157"/>
      <c r="F102" s="157"/>
      <c r="G102" s="157"/>
      <c r="H102" s="157"/>
      <c r="I102" s="157"/>
      <c r="J102" s="158">
        <f>J156</f>
        <v>0</v>
      </c>
      <c r="K102" s="155"/>
      <c r="L102" s="159"/>
    </row>
    <row r="103" spans="1:31" s="10" customFormat="1" ht="19.899999999999999" customHeight="1">
      <c r="B103" s="154"/>
      <c r="C103" s="155"/>
      <c r="D103" s="156" t="s">
        <v>124</v>
      </c>
      <c r="E103" s="157"/>
      <c r="F103" s="157"/>
      <c r="G103" s="157"/>
      <c r="H103" s="157"/>
      <c r="I103" s="157"/>
      <c r="J103" s="158">
        <f>J172</f>
        <v>0</v>
      </c>
      <c r="K103" s="155"/>
      <c r="L103" s="159"/>
    </row>
    <row r="104" spans="1:31" s="9" customFormat="1" ht="24.95" customHeight="1">
      <c r="B104" s="148"/>
      <c r="C104" s="149"/>
      <c r="D104" s="150" t="s">
        <v>937</v>
      </c>
      <c r="E104" s="151"/>
      <c r="F104" s="151"/>
      <c r="G104" s="151"/>
      <c r="H104" s="151"/>
      <c r="I104" s="151"/>
      <c r="J104" s="152">
        <f>J177</f>
        <v>0</v>
      </c>
      <c r="K104" s="149"/>
      <c r="L104" s="153"/>
    </row>
    <row r="105" spans="1:31" s="2" customFormat="1" ht="21.75"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31" s="2" customFormat="1" ht="6.95" customHeight="1">
      <c r="A106" s="35"/>
      <c r="B106" s="55"/>
      <c r="C106" s="56"/>
      <c r="D106" s="56"/>
      <c r="E106" s="56"/>
      <c r="F106" s="56"/>
      <c r="G106" s="56"/>
      <c r="H106" s="56"/>
      <c r="I106" s="56"/>
      <c r="J106" s="56"/>
      <c r="K106" s="56"/>
      <c r="L106" s="52"/>
      <c r="S106" s="35"/>
      <c r="T106" s="35"/>
      <c r="U106" s="35"/>
      <c r="V106" s="35"/>
      <c r="W106" s="35"/>
      <c r="X106" s="35"/>
      <c r="Y106" s="35"/>
      <c r="Z106" s="35"/>
      <c r="AA106" s="35"/>
      <c r="AB106" s="35"/>
      <c r="AC106" s="35"/>
      <c r="AD106" s="35"/>
      <c r="AE106" s="35"/>
    </row>
    <row r="110" spans="1:31" s="2" customFormat="1" ht="6.95" customHeight="1">
      <c r="A110" s="35"/>
      <c r="B110" s="57"/>
      <c r="C110" s="58"/>
      <c r="D110" s="58"/>
      <c r="E110" s="58"/>
      <c r="F110" s="58"/>
      <c r="G110" s="58"/>
      <c r="H110" s="58"/>
      <c r="I110" s="58"/>
      <c r="J110" s="58"/>
      <c r="K110" s="58"/>
      <c r="L110" s="52"/>
      <c r="S110" s="35"/>
      <c r="T110" s="35"/>
      <c r="U110" s="35"/>
      <c r="V110" s="35"/>
      <c r="W110" s="35"/>
      <c r="X110" s="35"/>
      <c r="Y110" s="35"/>
      <c r="Z110" s="35"/>
      <c r="AA110" s="35"/>
      <c r="AB110" s="35"/>
      <c r="AC110" s="35"/>
      <c r="AD110" s="35"/>
      <c r="AE110" s="35"/>
    </row>
    <row r="111" spans="1:31" s="2" customFormat="1" ht="24.95" customHeight="1">
      <c r="A111" s="35"/>
      <c r="B111" s="36"/>
      <c r="C111" s="24" t="s">
        <v>129</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16</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26.25" customHeight="1">
      <c r="A114" s="35"/>
      <c r="B114" s="36"/>
      <c r="C114" s="37"/>
      <c r="D114" s="37"/>
      <c r="E114" s="310" t="str">
        <f>E7</f>
        <v>Úprava čistých prostor přípravy Radiofarmak, Nemocnice Nové Město na Moravě</v>
      </c>
      <c r="F114" s="311"/>
      <c r="G114" s="311"/>
      <c r="H114" s="311"/>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105</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6.5" customHeight="1">
      <c r="A116" s="35"/>
      <c r="B116" s="36"/>
      <c r="C116" s="37"/>
      <c r="D116" s="37"/>
      <c r="E116" s="262" t="str">
        <f>E9</f>
        <v>05 - Technologie vestavby</v>
      </c>
      <c r="F116" s="312"/>
      <c r="G116" s="312"/>
      <c r="H116" s="312"/>
      <c r="I116" s="37"/>
      <c r="J116" s="37"/>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2" customHeight="1">
      <c r="A118" s="35"/>
      <c r="B118" s="36"/>
      <c r="C118" s="30" t="s">
        <v>20</v>
      </c>
      <c r="D118" s="37"/>
      <c r="E118" s="37"/>
      <c r="F118" s="28" t="str">
        <f>F12</f>
        <v>Nové Město na Moravě</v>
      </c>
      <c r="G118" s="37"/>
      <c r="H118" s="37"/>
      <c r="I118" s="30" t="s">
        <v>22</v>
      </c>
      <c r="J118" s="67" t="str">
        <f>IF(J12="","",J12)</f>
        <v>17. 1. 2022</v>
      </c>
      <c r="K118" s="37"/>
      <c r="L118" s="52"/>
      <c r="S118" s="35"/>
      <c r="T118" s="35"/>
      <c r="U118" s="35"/>
      <c r="V118" s="35"/>
      <c r="W118" s="35"/>
      <c r="X118" s="35"/>
      <c r="Y118" s="35"/>
      <c r="Z118" s="35"/>
      <c r="AA118" s="35"/>
      <c r="AB118" s="35"/>
      <c r="AC118" s="35"/>
      <c r="AD118" s="35"/>
      <c r="AE118" s="35"/>
    </row>
    <row r="119" spans="1:65" s="2" customFormat="1" ht="6.9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2" customFormat="1" ht="15.2" customHeight="1">
      <c r="A120" s="35"/>
      <c r="B120" s="36"/>
      <c r="C120" s="30" t="s">
        <v>24</v>
      </c>
      <c r="D120" s="37"/>
      <c r="E120" s="37"/>
      <c r="F120" s="28" t="str">
        <f>E15</f>
        <v>ATELIER H1 &amp; ATELIER HÁJEK s.r.o., Jižní 870/0</v>
      </c>
      <c r="G120" s="37"/>
      <c r="H120" s="37"/>
      <c r="I120" s="30" t="s">
        <v>31</v>
      </c>
      <c r="J120" s="33" t="str">
        <f>E21</f>
        <v xml:space="preserve"> </v>
      </c>
      <c r="K120" s="37"/>
      <c r="L120" s="52"/>
      <c r="S120" s="35"/>
      <c r="T120" s="35"/>
      <c r="U120" s="35"/>
      <c r="V120" s="35"/>
      <c r="W120" s="35"/>
      <c r="X120" s="35"/>
      <c r="Y120" s="35"/>
      <c r="Z120" s="35"/>
      <c r="AA120" s="35"/>
      <c r="AB120" s="35"/>
      <c r="AC120" s="35"/>
      <c r="AD120" s="35"/>
      <c r="AE120" s="35"/>
    </row>
    <row r="121" spans="1:65" s="2" customFormat="1" ht="25.7" customHeight="1">
      <c r="A121" s="35"/>
      <c r="B121" s="36"/>
      <c r="C121" s="30" t="s">
        <v>29</v>
      </c>
      <c r="D121" s="37"/>
      <c r="E121" s="37"/>
      <c r="F121" s="28" t="str">
        <f>IF(E18="","",E18)</f>
        <v>Vyplň údaj</v>
      </c>
      <c r="G121" s="37"/>
      <c r="H121" s="37"/>
      <c r="I121" s="30" t="s">
        <v>34</v>
      </c>
      <c r="J121" s="33" t="str">
        <f>E24</f>
        <v>A.D.S. Rokycany s.r.o.</v>
      </c>
      <c r="K121" s="37"/>
      <c r="L121" s="52"/>
      <c r="S121" s="35"/>
      <c r="T121" s="35"/>
      <c r="U121" s="35"/>
      <c r="V121" s="35"/>
      <c r="W121" s="35"/>
      <c r="X121" s="35"/>
      <c r="Y121" s="35"/>
      <c r="Z121" s="35"/>
      <c r="AA121" s="35"/>
      <c r="AB121" s="35"/>
      <c r="AC121" s="35"/>
      <c r="AD121" s="35"/>
      <c r="AE121" s="35"/>
    </row>
    <row r="122" spans="1:65" s="2" customFormat="1" ht="10.3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5" s="11" customFormat="1" ht="29.25" customHeight="1">
      <c r="A123" s="160"/>
      <c r="B123" s="161"/>
      <c r="C123" s="162" t="s">
        <v>130</v>
      </c>
      <c r="D123" s="163" t="s">
        <v>63</v>
      </c>
      <c r="E123" s="163" t="s">
        <v>59</v>
      </c>
      <c r="F123" s="163" t="s">
        <v>60</v>
      </c>
      <c r="G123" s="163" t="s">
        <v>131</v>
      </c>
      <c r="H123" s="163" t="s">
        <v>132</v>
      </c>
      <c r="I123" s="163" t="s">
        <v>133</v>
      </c>
      <c r="J123" s="163" t="s">
        <v>110</v>
      </c>
      <c r="K123" s="164" t="s">
        <v>134</v>
      </c>
      <c r="L123" s="165"/>
      <c r="M123" s="76" t="s">
        <v>1</v>
      </c>
      <c r="N123" s="77" t="s">
        <v>42</v>
      </c>
      <c r="O123" s="77" t="s">
        <v>135</v>
      </c>
      <c r="P123" s="77" t="s">
        <v>136</v>
      </c>
      <c r="Q123" s="77" t="s">
        <v>137</v>
      </c>
      <c r="R123" s="77" t="s">
        <v>138</v>
      </c>
      <c r="S123" s="77" t="s">
        <v>139</v>
      </c>
      <c r="T123" s="78" t="s">
        <v>140</v>
      </c>
      <c r="U123" s="160"/>
      <c r="V123" s="160"/>
      <c r="W123" s="160"/>
      <c r="X123" s="160"/>
      <c r="Y123" s="160"/>
      <c r="Z123" s="160"/>
      <c r="AA123" s="160"/>
      <c r="AB123" s="160"/>
      <c r="AC123" s="160"/>
      <c r="AD123" s="160"/>
      <c r="AE123" s="160"/>
    </row>
    <row r="124" spans="1:65" s="2" customFormat="1" ht="22.9" customHeight="1">
      <c r="A124" s="35"/>
      <c r="B124" s="36"/>
      <c r="C124" s="83" t="s">
        <v>141</v>
      </c>
      <c r="D124" s="37"/>
      <c r="E124" s="37"/>
      <c r="F124" s="37"/>
      <c r="G124" s="37"/>
      <c r="H124" s="37"/>
      <c r="I124" s="37"/>
      <c r="J124" s="166">
        <f>BK124</f>
        <v>0</v>
      </c>
      <c r="K124" s="37"/>
      <c r="L124" s="40"/>
      <c r="M124" s="79"/>
      <c r="N124" s="167"/>
      <c r="O124" s="80"/>
      <c r="P124" s="168">
        <f>P125+P147+P177</f>
        <v>0</v>
      </c>
      <c r="Q124" s="80"/>
      <c r="R124" s="168">
        <f>R125+R147+R177</f>
        <v>0</v>
      </c>
      <c r="S124" s="80"/>
      <c r="T124" s="169">
        <f>T125+T147+T177</f>
        <v>0</v>
      </c>
      <c r="U124" s="35"/>
      <c r="V124" s="35"/>
      <c r="W124" s="35"/>
      <c r="X124" s="35"/>
      <c r="Y124" s="35"/>
      <c r="Z124" s="35"/>
      <c r="AA124" s="35"/>
      <c r="AB124" s="35"/>
      <c r="AC124" s="35"/>
      <c r="AD124" s="35"/>
      <c r="AE124" s="35"/>
      <c r="AT124" s="18" t="s">
        <v>77</v>
      </c>
      <c r="AU124" s="18" t="s">
        <v>112</v>
      </c>
      <c r="BK124" s="170">
        <f>BK125+BK147+BK177</f>
        <v>0</v>
      </c>
    </row>
    <row r="125" spans="1:65" s="12" customFormat="1" ht="25.9" customHeight="1">
      <c r="B125" s="171"/>
      <c r="C125" s="172"/>
      <c r="D125" s="173" t="s">
        <v>77</v>
      </c>
      <c r="E125" s="174" t="s">
        <v>142</v>
      </c>
      <c r="F125" s="174" t="s">
        <v>143</v>
      </c>
      <c r="G125" s="172"/>
      <c r="H125" s="172"/>
      <c r="I125" s="175"/>
      <c r="J125" s="176">
        <f>BK125</f>
        <v>0</v>
      </c>
      <c r="K125" s="172"/>
      <c r="L125" s="177"/>
      <c r="M125" s="178"/>
      <c r="N125" s="179"/>
      <c r="O125" s="179"/>
      <c r="P125" s="180">
        <f>P126+P132</f>
        <v>0</v>
      </c>
      <c r="Q125" s="179"/>
      <c r="R125" s="180">
        <f>R126+R132</f>
        <v>0</v>
      </c>
      <c r="S125" s="179"/>
      <c r="T125" s="181">
        <f>T126+T132</f>
        <v>0</v>
      </c>
      <c r="AR125" s="182" t="s">
        <v>86</v>
      </c>
      <c r="AT125" s="183" t="s">
        <v>77</v>
      </c>
      <c r="AU125" s="183" t="s">
        <v>78</v>
      </c>
      <c r="AY125" s="182" t="s">
        <v>144</v>
      </c>
      <c r="BK125" s="184">
        <f>BK126+BK132</f>
        <v>0</v>
      </c>
    </row>
    <row r="126" spans="1:65" s="12" customFormat="1" ht="22.9" customHeight="1">
      <c r="B126" s="171"/>
      <c r="C126" s="172"/>
      <c r="D126" s="173" t="s">
        <v>77</v>
      </c>
      <c r="E126" s="185" t="s">
        <v>145</v>
      </c>
      <c r="F126" s="185" t="s">
        <v>146</v>
      </c>
      <c r="G126" s="172"/>
      <c r="H126" s="172"/>
      <c r="I126" s="175"/>
      <c r="J126" s="186">
        <f>BK126</f>
        <v>0</v>
      </c>
      <c r="K126" s="172"/>
      <c r="L126" s="177"/>
      <c r="M126" s="178"/>
      <c r="N126" s="179"/>
      <c r="O126" s="179"/>
      <c r="P126" s="180">
        <f>SUM(P127:P131)</f>
        <v>0</v>
      </c>
      <c r="Q126" s="179"/>
      <c r="R126" s="180">
        <f>SUM(R127:R131)</f>
        <v>0</v>
      </c>
      <c r="S126" s="179"/>
      <c r="T126" s="181">
        <f>SUM(T127:T131)</f>
        <v>0</v>
      </c>
      <c r="AR126" s="182" t="s">
        <v>86</v>
      </c>
      <c r="AT126" s="183" t="s">
        <v>77</v>
      </c>
      <c r="AU126" s="183" t="s">
        <v>86</v>
      </c>
      <c r="AY126" s="182" t="s">
        <v>144</v>
      </c>
      <c r="BK126" s="184">
        <f>SUM(BK127:BK131)</f>
        <v>0</v>
      </c>
    </row>
    <row r="127" spans="1:65" s="2" customFormat="1" ht="62.65" customHeight="1">
      <c r="A127" s="35"/>
      <c r="B127" s="36"/>
      <c r="C127" s="187" t="s">
        <v>86</v>
      </c>
      <c r="D127" s="187" t="s">
        <v>147</v>
      </c>
      <c r="E127" s="188" t="s">
        <v>938</v>
      </c>
      <c r="F127" s="189" t="s">
        <v>939</v>
      </c>
      <c r="G127" s="190" t="s">
        <v>166</v>
      </c>
      <c r="H127" s="191">
        <v>62</v>
      </c>
      <c r="I127" s="192"/>
      <c r="J127" s="193">
        <f>ROUND(I127*H127,2)</f>
        <v>0</v>
      </c>
      <c r="K127" s="189" t="s">
        <v>151</v>
      </c>
      <c r="L127" s="40"/>
      <c r="M127" s="194" t="s">
        <v>1</v>
      </c>
      <c r="N127" s="195" t="s">
        <v>43</v>
      </c>
      <c r="O127" s="72"/>
      <c r="P127" s="196">
        <f>O127*H127</f>
        <v>0</v>
      </c>
      <c r="Q127" s="196">
        <v>0</v>
      </c>
      <c r="R127" s="196">
        <f>Q127*H127</f>
        <v>0</v>
      </c>
      <c r="S127" s="196">
        <v>0</v>
      </c>
      <c r="T127" s="197">
        <f>S127*H127</f>
        <v>0</v>
      </c>
      <c r="U127" s="35"/>
      <c r="V127" s="35"/>
      <c r="W127" s="35"/>
      <c r="X127" s="35"/>
      <c r="Y127" s="35"/>
      <c r="Z127" s="35"/>
      <c r="AA127" s="35"/>
      <c r="AB127" s="35"/>
      <c r="AC127" s="35"/>
      <c r="AD127" s="35"/>
      <c r="AE127" s="35"/>
      <c r="AR127" s="198" t="s">
        <v>152</v>
      </c>
      <c r="AT127" s="198" t="s">
        <v>147</v>
      </c>
      <c r="AU127" s="198" t="s">
        <v>88</v>
      </c>
      <c r="AY127" s="18" t="s">
        <v>144</v>
      </c>
      <c r="BE127" s="199">
        <f>IF(N127="základní",J127,0)</f>
        <v>0</v>
      </c>
      <c r="BF127" s="199">
        <f>IF(N127="snížená",J127,0)</f>
        <v>0</v>
      </c>
      <c r="BG127" s="199">
        <f>IF(N127="zákl. přenesená",J127,0)</f>
        <v>0</v>
      </c>
      <c r="BH127" s="199">
        <f>IF(N127="sníž. přenesená",J127,0)</f>
        <v>0</v>
      </c>
      <c r="BI127" s="199">
        <f>IF(N127="nulová",J127,0)</f>
        <v>0</v>
      </c>
      <c r="BJ127" s="18" t="s">
        <v>86</v>
      </c>
      <c r="BK127" s="199">
        <f>ROUND(I127*H127,2)</f>
        <v>0</v>
      </c>
      <c r="BL127" s="18" t="s">
        <v>152</v>
      </c>
      <c r="BM127" s="198" t="s">
        <v>940</v>
      </c>
    </row>
    <row r="128" spans="1:65" s="2" customFormat="1" ht="62.65" customHeight="1">
      <c r="A128" s="35"/>
      <c r="B128" s="36"/>
      <c r="C128" s="187" t="s">
        <v>88</v>
      </c>
      <c r="D128" s="187" t="s">
        <v>147</v>
      </c>
      <c r="E128" s="188" t="s">
        <v>941</v>
      </c>
      <c r="F128" s="189" t="s">
        <v>942</v>
      </c>
      <c r="G128" s="190" t="s">
        <v>166</v>
      </c>
      <c r="H128" s="191">
        <v>28</v>
      </c>
      <c r="I128" s="192"/>
      <c r="J128" s="193">
        <f>ROUND(I128*H128,2)</f>
        <v>0</v>
      </c>
      <c r="K128" s="189" t="s">
        <v>151</v>
      </c>
      <c r="L128" s="40"/>
      <c r="M128" s="194" t="s">
        <v>1</v>
      </c>
      <c r="N128" s="195" t="s">
        <v>43</v>
      </c>
      <c r="O128" s="72"/>
      <c r="P128" s="196">
        <f>O128*H128</f>
        <v>0</v>
      </c>
      <c r="Q128" s="196">
        <v>0</v>
      </c>
      <c r="R128" s="196">
        <f>Q128*H128</f>
        <v>0</v>
      </c>
      <c r="S128" s="196">
        <v>0</v>
      </c>
      <c r="T128" s="197">
        <f>S128*H128</f>
        <v>0</v>
      </c>
      <c r="U128" s="35"/>
      <c r="V128" s="35"/>
      <c r="W128" s="35"/>
      <c r="X128" s="35"/>
      <c r="Y128" s="35"/>
      <c r="Z128" s="35"/>
      <c r="AA128" s="35"/>
      <c r="AB128" s="35"/>
      <c r="AC128" s="35"/>
      <c r="AD128" s="35"/>
      <c r="AE128" s="35"/>
      <c r="AR128" s="198" t="s">
        <v>152</v>
      </c>
      <c r="AT128" s="198" t="s">
        <v>147</v>
      </c>
      <c r="AU128" s="198" t="s">
        <v>88</v>
      </c>
      <c r="AY128" s="18" t="s">
        <v>144</v>
      </c>
      <c r="BE128" s="199">
        <f>IF(N128="základní",J128,0)</f>
        <v>0</v>
      </c>
      <c r="BF128" s="199">
        <f>IF(N128="snížená",J128,0)</f>
        <v>0</v>
      </c>
      <c r="BG128" s="199">
        <f>IF(N128="zákl. přenesená",J128,0)</f>
        <v>0</v>
      </c>
      <c r="BH128" s="199">
        <f>IF(N128="sníž. přenesená",J128,0)</f>
        <v>0</v>
      </c>
      <c r="BI128" s="199">
        <f>IF(N128="nulová",J128,0)</f>
        <v>0</v>
      </c>
      <c r="BJ128" s="18" t="s">
        <v>86</v>
      </c>
      <c r="BK128" s="199">
        <f>ROUND(I128*H128,2)</f>
        <v>0</v>
      </c>
      <c r="BL128" s="18" t="s">
        <v>152</v>
      </c>
      <c r="BM128" s="198" t="s">
        <v>943</v>
      </c>
    </row>
    <row r="129" spans="1:65" s="2" customFormat="1" ht="49.15" customHeight="1">
      <c r="A129" s="35"/>
      <c r="B129" s="36"/>
      <c r="C129" s="187" t="s">
        <v>145</v>
      </c>
      <c r="D129" s="187" t="s">
        <v>147</v>
      </c>
      <c r="E129" s="188" t="s">
        <v>944</v>
      </c>
      <c r="F129" s="189" t="s">
        <v>945</v>
      </c>
      <c r="G129" s="190" t="s">
        <v>166</v>
      </c>
      <c r="H129" s="191">
        <v>9</v>
      </c>
      <c r="I129" s="192"/>
      <c r="J129" s="193">
        <f>ROUND(I129*H129,2)</f>
        <v>0</v>
      </c>
      <c r="K129" s="189" t="s">
        <v>151</v>
      </c>
      <c r="L129" s="40"/>
      <c r="M129" s="194" t="s">
        <v>1</v>
      </c>
      <c r="N129" s="195" t="s">
        <v>43</v>
      </c>
      <c r="O129" s="72"/>
      <c r="P129" s="196">
        <f>O129*H129</f>
        <v>0</v>
      </c>
      <c r="Q129" s="196">
        <v>0</v>
      </c>
      <c r="R129" s="196">
        <f>Q129*H129</f>
        <v>0</v>
      </c>
      <c r="S129" s="196">
        <v>0</v>
      </c>
      <c r="T129" s="197">
        <f>S129*H129</f>
        <v>0</v>
      </c>
      <c r="U129" s="35"/>
      <c r="V129" s="35"/>
      <c r="W129" s="35"/>
      <c r="X129" s="35"/>
      <c r="Y129" s="35"/>
      <c r="Z129" s="35"/>
      <c r="AA129" s="35"/>
      <c r="AB129" s="35"/>
      <c r="AC129" s="35"/>
      <c r="AD129" s="35"/>
      <c r="AE129" s="35"/>
      <c r="AR129" s="198" t="s">
        <v>152</v>
      </c>
      <c r="AT129" s="198" t="s">
        <v>147</v>
      </c>
      <c r="AU129" s="198" t="s">
        <v>88</v>
      </c>
      <c r="AY129" s="18" t="s">
        <v>144</v>
      </c>
      <c r="BE129" s="199">
        <f>IF(N129="základní",J129,0)</f>
        <v>0</v>
      </c>
      <c r="BF129" s="199">
        <f>IF(N129="snížená",J129,0)</f>
        <v>0</v>
      </c>
      <c r="BG129" s="199">
        <f>IF(N129="zákl. přenesená",J129,0)</f>
        <v>0</v>
      </c>
      <c r="BH129" s="199">
        <f>IF(N129="sníž. přenesená",J129,0)</f>
        <v>0</v>
      </c>
      <c r="BI129" s="199">
        <f>IF(N129="nulová",J129,0)</f>
        <v>0</v>
      </c>
      <c r="BJ129" s="18" t="s">
        <v>86</v>
      </c>
      <c r="BK129" s="199">
        <f>ROUND(I129*H129,2)</f>
        <v>0</v>
      </c>
      <c r="BL129" s="18" t="s">
        <v>152</v>
      </c>
      <c r="BM129" s="198" t="s">
        <v>946</v>
      </c>
    </row>
    <row r="130" spans="1:65" s="2" customFormat="1" ht="16.5" customHeight="1">
      <c r="A130" s="35"/>
      <c r="B130" s="36"/>
      <c r="C130" s="187" t="s">
        <v>152</v>
      </c>
      <c r="D130" s="187" t="s">
        <v>147</v>
      </c>
      <c r="E130" s="188" t="s">
        <v>947</v>
      </c>
      <c r="F130" s="189" t="s">
        <v>948</v>
      </c>
      <c r="G130" s="190" t="s">
        <v>719</v>
      </c>
      <c r="H130" s="191">
        <v>35</v>
      </c>
      <c r="I130" s="192"/>
      <c r="J130" s="193">
        <f>ROUND(I130*H130,2)</f>
        <v>0</v>
      </c>
      <c r="K130" s="189" t="s">
        <v>151</v>
      </c>
      <c r="L130" s="40"/>
      <c r="M130" s="194" t="s">
        <v>1</v>
      </c>
      <c r="N130" s="195" t="s">
        <v>43</v>
      </c>
      <c r="O130" s="72"/>
      <c r="P130" s="196">
        <f>O130*H130</f>
        <v>0</v>
      </c>
      <c r="Q130" s="196">
        <v>0</v>
      </c>
      <c r="R130" s="196">
        <f>Q130*H130</f>
        <v>0</v>
      </c>
      <c r="S130" s="196">
        <v>0</v>
      </c>
      <c r="T130" s="197">
        <f>S130*H130</f>
        <v>0</v>
      </c>
      <c r="U130" s="35"/>
      <c r="V130" s="35"/>
      <c r="W130" s="35"/>
      <c r="X130" s="35"/>
      <c r="Y130" s="35"/>
      <c r="Z130" s="35"/>
      <c r="AA130" s="35"/>
      <c r="AB130" s="35"/>
      <c r="AC130" s="35"/>
      <c r="AD130" s="35"/>
      <c r="AE130" s="35"/>
      <c r="AR130" s="198" t="s">
        <v>152</v>
      </c>
      <c r="AT130" s="198" t="s">
        <v>147</v>
      </c>
      <c r="AU130" s="198" t="s">
        <v>88</v>
      </c>
      <c r="AY130" s="18" t="s">
        <v>144</v>
      </c>
      <c r="BE130" s="199">
        <f>IF(N130="základní",J130,0)</f>
        <v>0</v>
      </c>
      <c r="BF130" s="199">
        <f>IF(N130="snížená",J130,0)</f>
        <v>0</v>
      </c>
      <c r="BG130" s="199">
        <f>IF(N130="zákl. přenesená",J130,0)</f>
        <v>0</v>
      </c>
      <c r="BH130" s="199">
        <f>IF(N130="sníž. přenesená",J130,0)</f>
        <v>0</v>
      </c>
      <c r="BI130" s="199">
        <f>IF(N130="nulová",J130,0)</f>
        <v>0</v>
      </c>
      <c r="BJ130" s="18" t="s">
        <v>86</v>
      </c>
      <c r="BK130" s="199">
        <f>ROUND(I130*H130,2)</f>
        <v>0</v>
      </c>
      <c r="BL130" s="18" t="s">
        <v>152</v>
      </c>
      <c r="BM130" s="198" t="s">
        <v>949</v>
      </c>
    </row>
    <row r="131" spans="1:65" s="2" customFormat="1" ht="16.5" customHeight="1">
      <c r="A131" s="35"/>
      <c r="B131" s="36"/>
      <c r="C131" s="187" t="s">
        <v>178</v>
      </c>
      <c r="D131" s="187" t="s">
        <v>147</v>
      </c>
      <c r="E131" s="188" t="s">
        <v>950</v>
      </c>
      <c r="F131" s="189" t="s">
        <v>951</v>
      </c>
      <c r="G131" s="190" t="s">
        <v>719</v>
      </c>
      <c r="H131" s="191">
        <v>38</v>
      </c>
      <c r="I131" s="192"/>
      <c r="J131" s="193">
        <f>ROUND(I131*H131,2)</f>
        <v>0</v>
      </c>
      <c r="K131" s="189" t="s">
        <v>151</v>
      </c>
      <c r="L131" s="40"/>
      <c r="M131" s="194" t="s">
        <v>1</v>
      </c>
      <c r="N131" s="195" t="s">
        <v>43</v>
      </c>
      <c r="O131" s="72"/>
      <c r="P131" s="196">
        <f>O131*H131</f>
        <v>0</v>
      </c>
      <c r="Q131" s="196">
        <v>0</v>
      </c>
      <c r="R131" s="196">
        <f>Q131*H131</f>
        <v>0</v>
      </c>
      <c r="S131" s="196">
        <v>0</v>
      </c>
      <c r="T131" s="197">
        <f>S131*H131</f>
        <v>0</v>
      </c>
      <c r="U131" s="35"/>
      <c r="V131" s="35"/>
      <c r="W131" s="35"/>
      <c r="X131" s="35"/>
      <c r="Y131" s="35"/>
      <c r="Z131" s="35"/>
      <c r="AA131" s="35"/>
      <c r="AB131" s="35"/>
      <c r="AC131" s="35"/>
      <c r="AD131" s="35"/>
      <c r="AE131" s="35"/>
      <c r="AR131" s="198" t="s">
        <v>152</v>
      </c>
      <c r="AT131" s="198" t="s">
        <v>147</v>
      </c>
      <c r="AU131" s="198" t="s">
        <v>88</v>
      </c>
      <c r="AY131" s="18" t="s">
        <v>144</v>
      </c>
      <c r="BE131" s="199">
        <f>IF(N131="základní",J131,0)</f>
        <v>0</v>
      </c>
      <c r="BF131" s="199">
        <f>IF(N131="snížená",J131,0)</f>
        <v>0</v>
      </c>
      <c r="BG131" s="199">
        <f>IF(N131="zákl. přenesená",J131,0)</f>
        <v>0</v>
      </c>
      <c r="BH131" s="199">
        <f>IF(N131="sníž. přenesená",J131,0)</f>
        <v>0</v>
      </c>
      <c r="BI131" s="199">
        <f>IF(N131="nulová",J131,0)</f>
        <v>0</v>
      </c>
      <c r="BJ131" s="18" t="s">
        <v>86</v>
      </c>
      <c r="BK131" s="199">
        <f>ROUND(I131*H131,2)</f>
        <v>0</v>
      </c>
      <c r="BL131" s="18" t="s">
        <v>152</v>
      </c>
      <c r="BM131" s="198" t="s">
        <v>952</v>
      </c>
    </row>
    <row r="132" spans="1:65" s="12" customFormat="1" ht="22.9" customHeight="1">
      <c r="B132" s="171"/>
      <c r="C132" s="172"/>
      <c r="D132" s="173" t="s">
        <v>77</v>
      </c>
      <c r="E132" s="185" t="s">
        <v>501</v>
      </c>
      <c r="F132" s="185" t="s">
        <v>953</v>
      </c>
      <c r="G132" s="172"/>
      <c r="H132" s="172"/>
      <c r="I132" s="175"/>
      <c r="J132" s="186">
        <f>BK132</f>
        <v>0</v>
      </c>
      <c r="K132" s="172"/>
      <c r="L132" s="177"/>
      <c r="M132" s="178"/>
      <c r="N132" s="179"/>
      <c r="O132" s="179"/>
      <c r="P132" s="180">
        <f>SUM(P133:P146)</f>
        <v>0</v>
      </c>
      <c r="Q132" s="179"/>
      <c r="R132" s="180">
        <f>SUM(R133:R146)</f>
        <v>0</v>
      </c>
      <c r="S132" s="179"/>
      <c r="T132" s="181">
        <f>SUM(T133:T146)</f>
        <v>0</v>
      </c>
      <c r="AR132" s="182" t="s">
        <v>86</v>
      </c>
      <c r="AT132" s="183" t="s">
        <v>77</v>
      </c>
      <c r="AU132" s="183" t="s">
        <v>86</v>
      </c>
      <c r="AY132" s="182" t="s">
        <v>144</v>
      </c>
      <c r="BK132" s="184">
        <f>SUM(BK133:BK146)</f>
        <v>0</v>
      </c>
    </row>
    <row r="133" spans="1:65" s="2" customFormat="1" ht="66.75" customHeight="1">
      <c r="A133" s="35"/>
      <c r="B133" s="36"/>
      <c r="C133" s="187" t="s">
        <v>185</v>
      </c>
      <c r="D133" s="187" t="s">
        <v>147</v>
      </c>
      <c r="E133" s="188" t="s">
        <v>954</v>
      </c>
      <c r="F133" s="189" t="s">
        <v>955</v>
      </c>
      <c r="G133" s="190" t="s">
        <v>709</v>
      </c>
      <c r="H133" s="191">
        <v>1</v>
      </c>
      <c r="I133" s="192"/>
      <c r="J133" s="193">
        <f t="shared" ref="J133:J146" si="0">ROUND(I133*H133,2)</f>
        <v>0</v>
      </c>
      <c r="K133" s="189" t="s">
        <v>151</v>
      </c>
      <c r="L133" s="40"/>
      <c r="M133" s="194" t="s">
        <v>1</v>
      </c>
      <c r="N133" s="195" t="s">
        <v>43</v>
      </c>
      <c r="O133" s="72"/>
      <c r="P133" s="196">
        <f t="shared" ref="P133:P146" si="1">O133*H133</f>
        <v>0</v>
      </c>
      <c r="Q133" s="196">
        <v>0</v>
      </c>
      <c r="R133" s="196">
        <f t="shared" ref="R133:R146" si="2">Q133*H133</f>
        <v>0</v>
      </c>
      <c r="S133" s="196">
        <v>0</v>
      </c>
      <c r="T133" s="197">
        <f t="shared" ref="T133:T146" si="3">S133*H133</f>
        <v>0</v>
      </c>
      <c r="U133" s="35"/>
      <c r="V133" s="35"/>
      <c r="W133" s="35"/>
      <c r="X133" s="35"/>
      <c r="Y133" s="35"/>
      <c r="Z133" s="35"/>
      <c r="AA133" s="35"/>
      <c r="AB133" s="35"/>
      <c r="AC133" s="35"/>
      <c r="AD133" s="35"/>
      <c r="AE133" s="35"/>
      <c r="AR133" s="198" t="s">
        <v>152</v>
      </c>
      <c r="AT133" s="198" t="s">
        <v>147</v>
      </c>
      <c r="AU133" s="198" t="s">
        <v>88</v>
      </c>
      <c r="AY133" s="18" t="s">
        <v>144</v>
      </c>
      <c r="BE133" s="199">
        <f t="shared" ref="BE133:BE146" si="4">IF(N133="základní",J133,0)</f>
        <v>0</v>
      </c>
      <c r="BF133" s="199">
        <f t="shared" ref="BF133:BF146" si="5">IF(N133="snížená",J133,0)</f>
        <v>0</v>
      </c>
      <c r="BG133" s="199">
        <f t="shared" ref="BG133:BG146" si="6">IF(N133="zákl. přenesená",J133,0)</f>
        <v>0</v>
      </c>
      <c r="BH133" s="199">
        <f t="shared" ref="BH133:BH146" si="7">IF(N133="sníž. přenesená",J133,0)</f>
        <v>0</v>
      </c>
      <c r="BI133" s="199">
        <f t="shared" ref="BI133:BI146" si="8">IF(N133="nulová",J133,0)</f>
        <v>0</v>
      </c>
      <c r="BJ133" s="18" t="s">
        <v>86</v>
      </c>
      <c r="BK133" s="199">
        <f t="shared" ref="BK133:BK146" si="9">ROUND(I133*H133,2)</f>
        <v>0</v>
      </c>
      <c r="BL133" s="18" t="s">
        <v>152</v>
      </c>
      <c r="BM133" s="198" t="s">
        <v>956</v>
      </c>
    </row>
    <row r="134" spans="1:65" s="2" customFormat="1" ht="66.75" customHeight="1">
      <c r="A134" s="35"/>
      <c r="B134" s="36"/>
      <c r="C134" s="187" t="s">
        <v>190</v>
      </c>
      <c r="D134" s="187" t="s">
        <v>147</v>
      </c>
      <c r="E134" s="188" t="s">
        <v>957</v>
      </c>
      <c r="F134" s="189" t="s">
        <v>958</v>
      </c>
      <c r="G134" s="190" t="s">
        <v>709</v>
      </c>
      <c r="H134" s="191">
        <v>1</v>
      </c>
      <c r="I134" s="192"/>
      <c r="J134" s="193">
        <f t="shared" si="0"/>
        <v>0</v>
      </c>
      <c r="K134" s="189" t="s">
        <v>151</v>
      </c>
      <c r="L134" s="40"/>
      <c r="M134" s="194" t="s">
        <v>1</v>
      </c>
      <c r="N134" s="195" t="s">
        <v>43</v>
      </c>
      <c r="O134" s="72"/>
      <c r="P134" s="196">
        <f t="shared" si="1"/>
        <v>0</v>
      </c>
      <c r="Q134" s="196">
        <v>0</v>
      </c>
      <c r="R134" s="196">
        <f t="shared" si="2"/>
        <v>0</v>
      </c>
      <c r="S134" s="196">
        <v>0</v>
      </c>
      <c r="T134" s="197">
        <f t="shared" si="3"/>
        <v>0</v>
      </c>
      <c r="U134" s="35"/>
      <c r="V134" s="35"/>
      <c r="W134" s="35"/>
      <c r="X134" s="35"/>
      <c r="Y134" s="35"/>
      <c r="Z134" s="35"/>
      <c r="AA134" s="35"/>
      <c r="AB134" s="35"/>
      <c r="AC134" s="35"/>
      <c r="AD134" s="35"/>
      <c r="AE134" s="35"/>
      <c r="AR134" s="198" t="s">
        <v>152</v>
      </c>
      <c r="AT134" s="198" t="s">
        <v>147</v>
      </c>
      <c r="AU134" s="198" t="s">
        <v>88</v>
      </c>
      <c r="AY134" s="18" t="s">
        <v>144</v>
      </c>
      <c r="BE134" s="199">
        <f t="shared" si="4"/>
        <v>0</v>
      </c>
      <c r="BF134" s="199">
        <f t="shared" si="5"/>
        <v>0</v>
      </c>
      <c r="BG134" s="199">
        <f t="shared" si="6"/>
        <v>0</v>
      </c>
      <c r="BH134" s="199">
        <f t="shared" si="7"/>
        <v>0</v>
      </c>
      <c r="BI134" s="199">
        <f t="shared" si="8"/>
        <v>0</v>
      </c>
      <c r="BJ134" s="18" t="s">
        <v>86</v>
      </c>
      <c r="BK134" s="199">
        <f t="shared" si="9"/>
        <v>0</v>
      </c>
      <c r="BL134" s="18" t="s">
        <v>152</v>
      </c>
      <c r="BM134" s="198" t="s">
        <v>959</v>
      </c>
    </row>
    <row r="135" spans="1:65" s="2" customFormat="1" ht="76.349999999999994" customHeight="1">
      <c r="A135" s="35"/>
      <c r="B135" s="36"/>
      <c r="C135" s="187" t="s">
        <v>161</v>
      </c>
      <c r="D135" s="187" t="s">
        <v>147</v>
      </c>
      <c r="E135" s="188" t="s">
        <v>960</v>
      </c>
      <c r="F135" s="189" t="s">
        <v>961</v>
      </c>
      <c r="G135" s="190" t="s">
        <v>709</v>
      </c>
      <c r="H135" s="191">
        <v>1</v>
      </c>
      <c r="I135" s="192"/>
      <c r="J135" s="193">
        <f t="shared" si="0"/>
        <v>0</v>
      </c>
      <c r="K135" s="189" t="s">
        <v>151</v>
      </c>
      <c r="L135" s="40"/>
      <c r="M135" s="194" t="s">
        <v>1</v>
      </c>
      <c r="N135" s="195" t="s">
        <v>43</v>
      </c>
      <c r="O135" s="72"/>
      <c r="P135" s="196">
        <f t="shared" si="1"/>
        <v>0</v>
      </c>
      <c r="Q135" s="196">
        <v>0</v>
      </c>
      <c r="R135" s="196">
        <f t="shared" si="2"/>
        <v>0</v>
      </c>
      <c r="S135" s="196">
        <v>0</v>
      </c>
      <c r="T135" s="197">
        <f t="shared" si="3"/>
        <v>0</v>
      </c>
      <c r="U135" s="35"/>
      <c r="V135" s="35"/>
      <c r="W135" s="35"/>
      <c r="X135" s="35"/>
      <c r="Y135" s="35"/>
      <c r="Z135" s="35"/>
      <c r="AA135" s="35"/>
      <c r="AB135" s="35"/>
      <c r="AC135" s="35"/>
      <c r="AD135" s="35"/>
      <c r="AE135" s="35"/>
      <c r="AR135" s="198" t="s">
        <v>152</v>
      </c>
      <c r="AT135" s="198" t="s">
        <v>147</v>
      </c>
      <c r="AU135" s="198" t="s">
        <v>88</v>
      </c>
      <c r="AY135" s="18" t="s">
        <v>144</v>
      </c>
      <c r="BE135" s="199">
        <f t="shared" si="4"/>
        <v>0</v>
      </c>
      <c r="BF135" s="199">
        <f t="shared" si="5"/>
        <v>0</v>
      </c>
      <c r="BG135" s="199">
        <f t="shared" si="6"/>
        <v>0</v>
      </c>
      <c r="BH135" s="199">
        <f t="shared" si="7"/>
        <v>0</v>
      </c>
      <c r="BI135" s="199">
        <f t="shared" si="8"/>
        <v>0</v>
      </c>
      <c r="BJ135" s="18" t="s">
        <v>86</v>
      </c>
      <c r="BK135" s="199">
        <f t="shared" si="9"/>
        <v>0</v>
      </c>
      <c r="BL135" s="18" t="s">
        <v>152</v>
      </c>
      <c r="BM135" s="198" t="s">
        <v>962</v>
      </c>
    </row>
    <row r="136" spans="1:65" s="2" customFormat="1" ht="76.349999999999994" customHeight="1">
      <c r="A136" s="35"/>
      <c r="B136" s="36"/>
      <c r="C136" s="187" t="s">
        <v>205</v>
      </c>
      <c r="D136" s="187" t="s">
        <v>147</v>
      </c>
      <c r="E136" s="188" t="s">
        <v>963</v>
      </c>
      <c r="F136" s="189" t="s">
        <v>964</v>
      </c>
      <c r="G136" s="190" t="s">
        <v>634</v>
      </c>
      <c r="H136" s="191">
        <v>1</v>
      </c>
      <c r="I136" s="192"/>
      <c r="J136" s="193">
        <f t="shared" si="0"/>
        <v>0</v>
      </c>
      <c r="K136" s="189" t="s">
        <v>151</v>
      </c>
      <c r="L136" s="40"/>
      <c r="M136" s="194" t="s">
        <v>1</v>
      </c>
      <c r="N136" s="195" t="s">
        <v>43</v>
      </c>
      <c r="O136" s="72"/>
      <c r="P136" s="196">
        <f t="shared" si="1"/>
        <v>0</v>
      </c>
      <c r="Q136" s="196">
        <v>0</v>
      </c>
      <c r="R136" s="196">
        <f t="shared" si="2"/>
        <v>0</v>
      </c>
      <c r="S136" s="196">
        <v>0</v>
      </c>
      <c r="T136" s="197">
        <f t="shared" si="3"/>
        <v>0</v>
      </c>
      <c r="U136" s="35"/>
      <c r="V136" s="35"/>
      <c r="W136" s="35"/>
      <c r="X136" s="35"/>
      <c r="Y136" s="35"/>
      <c r="Z136" s="35"/>
      <c r="AA136" s="35"/>
      <c r="AB136" s="35"/>
      <c r="AC136" s="35"/>
      <c r="AD136" s="35"/>
      <c r="AE136" s="35"/>
      <c r="AR136" s="198" t="s">
        <v>152</v>
      </c>
      <c r="AT136" s="198" t="s">
        <v>147</v>
      </c>
      <c r="AU136" s="198" t="s">
        <v>88</v>
      </c>
      <c r="AY136" s="18" t="s">
        <v>144</v>
      </c>
      <c r="BE136" s="199">
        <f t="shared" si="4"/>
        <v>0</v>
      </c>
      <c r="BF136" s="199">
        <f t="shared" si="5"/>
        <v>0</v>
      </c>
      <c r="BG136" s="199">
        <f t="shared" si="6"/>
        <v>0</v>
      </c>
      <c r="BH136" s="199">
        <f t="shared" si="7"/>
        <v>0</v>
      </c>
      <c r="BI136" s="199">
        <f t="shared" si="8"/>
        <v>0</v>
      </c>
      <c r="BJ136" s="18" t="s">
        <v>86</v>
      </c>
      <c r="BK136" s="199">
        <f t="shared" si="9"/>
        <v>0</v>
      </c>
      <c r="BL136" s="18" t="s">
        <v>152</v>
      </c>
      <c r="BM136" s="198" t="s">
        <v>965</v>
      </c>
    </row>
    <row r="137" spans="1:65" s="2" customFormat="1" ht="66.75" customHeight="1">
      <c r="A137" s="35"/>
      <c r="B137" s="36"/>
      <c r="C137" s="187" t="s">
        <v>212</v>
      </c>
      <c r="D137" s="187" t="s">
        <v>147</v>
      </c>
      <c r="E137" s="188" t="s">
        <v>966</v>
      </c>
      <c r="F137" s="189" t="s">
        <v>967</v>
      </c>
      <c r="G137" s="190" t="s">
        <v>709</v>
      </c>
      <c r="H137" s="191">
        <v>1</v>
      </c>
      <c r="I137" s="192"/>
      <c r="J137" s="193">
        <f t="shared" si="0"/>
        <v>0</v>
      </c>
      <c r="K137" s="189" t="s">
        <v>151</v>
      </c>
      <c r="L137" s="40"/>
      <c r="M137" s="194" t="s">
        <v>1</v>
      </c>
      <c r="N137" s="195" t="s">
        <v>43</v>
      </c>
      <c r="O137" s="72"/>
      <c r="P137" s="196">
        <f t="shared" si="1"/>
        <v>0</v>
      </c>
      <c r="Q137" s="196">
        <v>0</v>
      </c>
      <c r="R137" s="196">
        <f t="shared" si="2"/>
        <v>0</v>
      </c>
      <c r="S137" s="196">
        <v>0</v>
      </c>
      <c r="T137" s="197">
        <f t="shared" si="3"/>
        <v>0</v>
      </c>
      <c r="U137" s="35"/>
      <c r="V137" s="35"/>
      <c r="W137" s="35"/>
      <c r="X137" s="35"/>
      <c r="Y137" s="35"/>
      <c r="Z137" s="35"/>
      <c r="AA137" s="35"/>
      <c r="AB137" s="35"/>
      <c r="AC137" s="35"/>
      <c r="AD137" s="35"/>
      <c r="AE137" s="35"/>
      <c r="AR137" s="198" t="s">
        <v>152</v>
      </c>
      <c r="AT137" s="198" t="s">
        <v>147</v>
      </c>
      <c r="AU137" s="198" t="s">
        <v>88</v>
      </c>
      <c r="AY137" s="18" t="s">
        <v>144</v>
      </c>
      <c r="BE137" s="199">
        <f t="shared" si="4"/>
        <v>0</v>
      </c>
      <c r="BF137" s="199">
        <f t="shared" si="5"/>
        <v>0</v>
      </c>
      <c r="BG137" s="199">
        <f t="shared" si="6"/>
        <v>0</v>
      </c>
      <c r="BH137" s="199">
        <f t="shared" si="7"/>
        <v>0</v>
      </c>
      <c r="BI137" s="199">
        <f t="shared" si="8"/>
        <v>0</v>
      </c>
      <c r="BJ137" s="18" t="s">
        <v>86</v>
      </c>
      <c r="BK137" s="199">
        <f t="shared" si="9"/>
        <v>0</v>
      </c>
      <c r="BL137" s="18" t="s">
        <v>152</v>
      </c>
      <c r="BM137" s="198" t="s">
        <v>968</v>
      </c>
    </row>
    <row r="138" spans="1:65" s="2" customFormat="1" ht="66.75" customHeight="1">
      <c r="A138" s="35"/>
      <c r="B138" s="36"/>
      <c r="C138" s="187" t="s">
        <v>216</v>
      </c>
      <c r="D138" s="187" t="s">
        <v>147</v>
      </c>
      <c r="E138" s="188" t="s">
        <v>969</v>
      </c>
      <c r="F138" s="189" t="s">
        <v>970</v>
      </c>
      <c r="G138" s="190" t="s">
        <v>709</v>
      </c>
      <c r="H138" s="191">
        <v>1</v>
      </c>
      <c r="I138" s="192"/>
      <c r="J138" s="193">
        <f t="shared" si="0"/>
        <v>0</v>
      </c>
      <c r="K138" s="189" t="s">
        <v>151</v>
      </c>
      <c r="L138" s="40"/>
      <c r="M138" s="194" t="s">
        <v>1</v>
      </c>
      <c r="N138" s="195" t="s">
        <v>43</v>
      </c>
      <c r="O138" s="72"/>
      <c r="P138" s="196">
        <f t="shared" si="1"/>
        <v>0</v>
      </c>
      <c r="Q138" s="196">
        <v>0</v>
      </c>
      <c r="R138" s="196">
        <f t="shared" si="2"/>
        <v>0</v>
      </c>
      <c r="S138" s="196">
        <v>0</v>
      </c>
      <c r="T138" s="197">
        <f t="shared" si="3"/>
        <v>0</v>
      </c>
      <c r="U138" s="35"/>
      <c r="V138" s="35"/>
      <c r="W138" s="35"/>
      <c r="X138" s="35"/>
      <c r="Y138" s="35"/>
      <c r="Z138" s="35"/>
      <c r="AA138" s="35"/>
      <c r="AB138" s="35"/>
      <c r="AC138" s="35"/>
      <c r="AD138" s="35"/>
      <c r="AE138" s="35"/>
      <c r="AR138" s="198" t="s">
        <v>152</v>
      </c>
      <c r="AT138" s="198" t="s">
        <v>147</v>
      </c>
      <c r="AU138" s="198" t="s">
        <v>88</v>
      </c>
      <c r="AY138" s="18" t="s">
        <v>144</v>
      </c>
      <c r="BE138" s="199">
        <f t="shared" si="4"/>
        <v>0</v>
      </c>
      <c r="BF138" s="199">
        <f t="shared" si="5"/>
        <v>0</v>
      </c>
      <c r="BG138" s="199">
        <f t="shared" si="6"/>
        <v>0</v>
      </c>
      <c r="BH138" s="199">
        <f t="shared" si="7"/>
        <v>0</v>
      </c>
      <c r="BI138" s="199">
        <f t="shared" si="8"/>
        <v>0</v>
      </c>
      <c r="BJ138" s="18" t="s">
        <v>86</v>
      </c>
      <c r="BK138" s="199">
        <f t="shared" si="9"/>
        <v>0</v>
      </c>
      <c r="BL138" s="18" t="s">
        <v>152</v>
      </c>
      <c r="BM138" s="198" t="s">
        <v>971</v>
      </c>
    </row>
    <row r="139" spans="1:65" s="2" customFormat="1" ht="76.349999999999994" customHeight="1">
      <c r="A139" s="35"/>
      <c r="B139" s="36"/>
      <c r="C139" s="187" t="s">
        <v>224</v>
      </c>
      <c r="D139" s="187" t="s">
        <v>147</v>
      </c>
      <c r="E139" s="188" t="s">
        <v>972</v>
      </c>
      <c r="F139" s="189" t="s">
        <v>973</v>
      </c>
      <c r="G139" s="190" t="s">
        <v>634</v>
      </c>
      <c r="H139" s="191">
        <v>1</v>
      </c>
      <c r="I139" s="192"/>
      <c r="J139" s="193">
        <f t="shared" si="0"/>
        <v>0</v>
      </c>
      <c r="K139" s="189" t="s">
        <v>151</v>
      </c>
      <c r="L139" s="40"/>
      <c r="M139" s="194" t="s">
        <v>1</v>
      </c>
      <c r="N139" s="195" t="s">
        <v>43</v>
      </c>
      <c r="O139" s="72"/>
      <c r="P139" s="196">
        <f t="shared" si="1"/>
        <v>0</v>
      </c>
      <c r="Q139" s="196">
        <v>0</v>
      </c>
      <c r="R139" s="196">
        <f t="shared" si="2"/>
        <v>0</v>
      </c>
      <c r="S139" s="196">
        <v>0</v>
      </c>
      <c r="T139" s="197">
        <f t="shared" si="3"/>
        <v>0</v>
      </c>
      <c r="U139" s="35"/>
      <c r="V139" s="35"/>
      <c r="W139" s="35"/>
      <c r="X139" s="35"/>
      <c r="Y139" s="35"/>
      <c r="Z139" s="35"/>
      <c r="AA139" s="35"/>
      <c r="AB139" s="35"/>
      <c r="AC139" s="35"/>
      <c r="AD139" s="35"/>
      <c r="AE139" s="35"/>
      <c r="AR139" s="198" t="s">
        <v>152</v>
      </c>
      <c r="AT139" s="198" t="s">
        <v>147</v>
      </c>
      <c r="AU139" s="198" t="s">
        <v>88</v>
      </c>
      <c r="AY139" s="18" t="s">
        <v>144</v>
      </c>
      <c r="BE139" s="199">
        <f t="shared" si="4"/>
        <v>0</v>
      </c>
      <c r="BF139" s="199">
        <f t="shared" si="5"/>
        <v>0</v>
      </c>
      <c r="BG139" s="199">
        <f t="shared" si="6"/>
        <v>0</v>
      </c>
      <c r="BH139" s="199">
        <f t="shared" si="7"/>
        <v>0</v>
      </c>
      <c r="BI139" s="199">
        <f t="shared" si="8"/>
        <v>0</v>
      </c>
      <c r="BJ139" s="18" t="s">
        <v>86</v>
      </c>
      <c r="BK139" s="199">
        <f t="shared" si="9"/>
        <v>0</v>
      </c>
      <c r="BL139" s="18" t="s">
        <v>152</v>
      </c>
      <c r="BM139" s="198" t="s">
        <v>974</v>
      </c>
    </row>
    <row r="140" spans="1:65" s="2" customFormat="1" ht="66.75" customHeight="1">
      <c r="A140" s="35"/>
      <c r="B140" s="36"/>
      <c r="C140" s="187" t="s">
        <v>231</v>
      </c>
      <c r="D140" s="187" t="s">
        <v>147</v>
      </c>
      <c r="E140" s="188" t="s">
        <v>975</v>
      </c>
      <c r="F140" s="189" t="s">
        <v>976</v>
      </c>
      <c r="G140" s="190" t="s">
        <v>709</v>
      </c>
      <c r="H140" s="191">
        <v>1</v>
      </c>
      <c r="I140" s="192"/>
      <c r="J140" s="193">
        <f t="shared" si="0"/>
        <v>0</v>
      </c>
      <c r="K140" s="189" t="s">
        <v>151</v>
      </c>
      <c r="L140" s="40"/>
      <c r="M140" s="194" t="s">
        <v>1</v>
      </c>
      <c r="N140" s="195" t="s">
        <v>43</v>
      </c>
      <c r="O140" s="72"/>
      <c r="P140" s="196">
        <f t="shared" si="1"/>
        <v>0</v>
      </c>
      <c r="Q140" s="196">
        <v>0</v>
      </c>
      <c r="R140" s="196">
        <f t="shared" si="2"/>
        <v>0</v>
      </c>
      <c r="S140" s="196">
        <v>0</v>
      </c>
      <c r="T140" s="197">
        <f t="shared" si="3"/>
        <v>0</v>
      </c>
      <c r="U140" s="35"/>
      <c r="V140" s="35"/>
      <c r="W140" s="35"/>
      <c r="X140" s="35"/>
      <c r="Y140" s="35"/>
      <c r="Z140" s="35"/>
      <c r="AA140" s="35"/>
      <c r="AB140" s="35"/>
      <c r="AC140" s="35"/>
      <c r="AD140" s="35"/>
      <c r="AE140" s="35"/>
      <c r="AR140" s="198" t="s">
        <v>152</v>
      </c>
      <c r="AT140" s="198" t="s">
        <v>147</v>
      </c>
      <c r="AU140" s="198" t="s">
        <v>88</v>
      </c>
      <c r="AY140" s="18" t="s">
        <v>144</v>
      </c>
      <c r="BE140" s="199">
        <f t="shared" si="4"/>
        <v>0</v>
      </c>
      <c r="BF140" s="199">
        <f t="shared" si="5"/>
        <v>0</v>
      </c>
      <c r="BG140" s="199">
        <f t="shared" si="6"/>
        <v>0</v>
      </c>
      <c r="BH140" s="199">
        <f t="shared" si="7"/>
        <v>0</v>
      </c>
      <c r="BI140" s="199">
        <f t="shared" si="8"/>
        <v>0</v>
      </c>
      <c r="BJ140" s="18" t="s">
        <v>86</v>
      </c>
      <c r="BK140" s="199">
        <f t="shared" si="9"/>
        <v>0</v>
      </c>
      <c r="BL140" s="18" t="s">
        <v>152</v>
      </c>
      <c r="BM140" s="198" t="s">
        <v>977</v>
      </c>
    </row>
    <row r="141" spans="1:65" s="2" customFormat="1" ht="66.75" customHeight="1">
      <c r="A141" s="35"/>
      <c r="B141" s="36"/>
      <c r="C141" s="187" t="s">
        <v>236</v>
      </c>
      <c r="D141" s="187" t="s">
        <v>147</v>
      </c>
      <c r="E141" s="188" t="s">
        <v>978</v>
      </c>
      <c r="F141" s="189" t="s">
        <v>979</v>
      </c>
      <c r="G141" s="190" t="s">
        <v>709</v>
      </c>
      <c r="H141" s="191">
        <v>1</v>
      </c>
      <c r="I141" s="192"/>
      <c r="J141" s="193">
        <f t="shared" si="0"/>
        <v>0</v>
      </c>
      <c r="K141" s="189" t="s">
        <v>151</v>
      </c>
      <c r="L141" s="40"/>
      <c r="M141" s="194" t="s">
        <v>1</v>
      </c>
      <c r="N141" s="195" t="s">
        <v>43</v>
      </c>
      <c r="O141" s="72"/>
      <c r="P141" s="196">
        <f t="shared" si="1"/>
        <v>0</v>
      </c>
      <c r="Q141" s="196">
        <v>0</v>
      </c>
      <c r="R141" s="196">
        <f t="shared" si="2"/>
        <v>0</v>
      </c>
      <c r="S141" s="196">
        <v>0</v>
      </c>
      <c r="T141" s="197">
        <f t="shared" si="3"/>
        <v>0</v>
      </c>
      <c r="U141" s="35"/>
      <c r="V141" s="35"/>
      <c r="W141" s="35"/>
      <c r="X141" s="35"/>
      <c r="Y141" s="35"/>
      <c r="Z141" s="35"/>
      <c r="AA141" s="35"/>
      <c r="AB141" s="35"/>
      <c r="AC141" s="35"/>
      <c r="AD141" s="35"/>
      <c r="AE141" s="35"/>
      <c r="AR141" s="198" t="s">
        <v>152</v>
      </c>
      <c r="AT141" s="198" t="s">
        <v>147</v>
      </c>
      <c r="AU141" s="198" t="s">
        <v>88</v>
      </c>
      <c r="AY141" s="18" t="s">
        <v>144</v>
      </c>
      <c r="BE141" s="199">
        <f t="shared" si="4"/>
        <v>0</v>
      </c>
      <c r="BF141" s="199">
        <f t="shared" si="5"/>
        <v>0</v>
      </c>
      <c r="BG141" s="199">
        <f t="shared" si="6"/>
        <v>0</v>
      </c>
      <c r="BH141" s="199">
        <f t="shared" si="7"/>
        <v>0</v>
      </c>
      <c r="BI141" s="199">
        <f t="shared" si="8"/>
        <v>0</v>
      </c>
      <c r="BJ141" s="18" t="s">
        <v>86</v>
      </c>
      <c r="BK141" s="199">
        <f t="shared" si="9"/>
        <v>0</v>
      </c>
      <c r="BL141" s="18" t="s">
        <v>152</v>
      </c>
      <c r="BM141" s="198" t="s">
        <v>980</v>
      </c>
    </row>
    <row r="142" spans="1:65" s="2" customFormat="1" ht="55.5" customHeight="1">
      <c r="A142" s="35"/>
      <c r="B142" s="36"/>
      <c r="C142" s="187" t="s">
        <v>8</v>
      </c>
      <c r="D142" s="187" t="s">
        <v>147</v>
      </c>
      <c r="E142" s="188" t="s">
        <v>981</v>
      </c>
      <c r="F142" s="189" t="s">
        <v>982</v>
      </c>
      <c r="G142" s="190" t="s">
        <v>634</v>
      </c>
      <c r="H142" s="191">
        <v>1</v>
      </c>
      <c r="I142" s="192"/>
      <c r="J142" s="193">
        <f t="shared" si="0"/>
        <v>0</v>
      </c>
      <c r="K142" s="189" t="s">
        <v>151</v>
      </c>
      <c r="L142" s="40"/>
      <c r="M142" s="194" t="s">
        <v>1</v>
      </c>
      <c r="N142" s="195" t="s">
        <v>43</v>
      </c>
      <c r="O142" s="72"/>
      <c r="P142" s="196">
        <f t="shared" si="1"/>
        <v>0</v>
      </c>
      <c r="Q142" s="196">
        <v>0</v>
      </c>
      <c r="R142" s="196">
        <f t="shared" si="2"/>
        <v>0</v>
      </c>
      <c r="S142" s="196">
        <v>0</v>
      </c>
      <c r="T142" s="197">
        <f t="shared" si="3"/>
        <v>0</v>
      </c>
      <c r="U142" s="35"/>
      <c r="V142" s="35"/>
      <c r="W142" s="35"/>
      <c r="X142" s="35"/>
      <c r="Y142" s="35"/>
      <c r="Z142" s="35"/>
      <c r="AA142" s="35"/>
      <c r="AB142" s="35"/>
      <c r="AC142" s="35"/>
      <c r="AD142" s="35"/>
      <c r="AE142" s="35"/>
      <c r="AR142" s="198" t="s">
        <v>152</v>
      </c>
      <c r="AT142" s="198" t="s">
        <v>147</v>
      </c>
      <c r="AU142" s="198" t="s">
        <v>88</v>
      </c>
      <c r="AY142" s="18" t="s">
        <v>144</v>
      </c>
      <c r="BE142" s="199">
        <f t="shared" si="4"/>
        <v>0</v>
      </c>
      <c r="BF142" s="199">
        <f t="shared" si="5"/>
        <v>0</v>
      </c>
      <c r="BG142" s="199">
        <f t="shared" si="6"/>
        <v>0</v>
      </c>
      <c r="BH142" s="199">
        <f t="shared" si="7"/>
        <v>0</v>
      </c>
      <c r="BI142" s="199">
        <f t="shared" si="8"/>
        <v>0</v>
      </c>
      <c r="BJ142" s="18" t="s">
        <v>86</v>
      </c>
      <c r="BK142" s="199">
        <f t="shared" si="9"/>
        <v>0</v>
      </c>
      <c r="BL142" s="18" t="s">
        <v>152</v>
      </c>
      <c r="BM142" s="198" t="s">
        <v>983</v>
      </c>
    </row>
    <row r="143" spans="1:65" s="2" customFormat="1" ht="66.75" customHeight="1">
      <c r="A143" s="35"/>
      <c r="B143" s="36"/>
      <c r="C143" s="187" t="s">
        <v>244</v>
      </c>
      <c r="D143" s="187" t="s">
        <v>147</v>
      </c>
      <c r="E143" s="188" t="s">
        <v>984</v>
      </c>
      <c r="F143" s="189" t="s">
        <v>985</v>
      </c>
      <c r="G143" s="190" t="s">
        <v>709</v>
      </c>
      <c r="H143" s="191">
        <v>1</v>
      </c>
      <c r="I143" s="192"/>
      <c r="J143" s="193">
        <f t="shared" si="0"/>
        <v>0</v>
      </c>
      <c r="K143" s="189" t="s">
        <v>151</v>
      </c>
      <c r="L143" s="40"/>
      <c r="M143" s="194" t="s">
        <v>1</v>
      </c>
      <c r="N143" s="195" t="s">
        <v>43</v>
      </c>
      <c r="O143" s="72"/>
      <c r="P143" s="196">
        <f t="shared" si="1"/>
        <v>0</v>
      </c>
      <c r="Q143" s="196">
        <v>0</v>
      </c>
      <c r="R143" s="196">
        <f t="shared" si="2"/>
        <v>0</v>
      </c>
      <c r="S143" s="196">
        <v>0</v>
      </c>
      <c r="T143" s="197">
        <f t="shared" si="3"/>
        <v>0</v>
      </c>
      <c r="U143" s="35"/>
      <c r="V143" s="35"/>
      <c r="W143" s="35"/>
      <c r="X143" s="35"/>
      <c r="Y143" s="35"/>
      <c r="Z143" s="35"/>
      <c r="AA143" s="35"/>
      <c r="AB143" s="35"/>
      <c r="AC143" s="35"/>
      <c r="AD143" s="35"/>
      <c r="AE143" s="35"/>
      <c r="AR143" s="198" t="s">
        <v>152</v>
      </c>
      <c r="AT143" s="198" t="s">
        <v>147</v>
      </c>
      <c r="AU143" s="198" t="s">
        <v>88</v>
      </c>
      <c r="AY143" s="18" t="s">
        <v>144</v>
      </c>
      <c r="BE143" s="199">
        <f t="shared" si="4"/>
        <v>0</v>
      </c>
      <c r="BF143" s="199">
        <f t="shared" si="5"/>
        <v>0</v>
      </c>
      <c r="BG143" s="199">
        <f t="shared" si="6"/>
        <v>0</v>
      </c>
      <c r="BH143" s="199">
        <f t="shared" si="7"/>
        <v>0</v>
      </c>
      <c r="BI143" s="199">
        <f t="shared" si="8"/>
        <v>0</v>
      </c>
      <c r="BJ143" s="18" t="s">
        <v>86</v>
      </c>
      <c r="BK143" s="199">
        <f t="shared" si="9"/>
        <v>0</v>
      </c>
      <c r="BL143" s="18" t="s">
        <v>152</v>
      </c>
      <c r="BM143" s="198" t="s">
        <v>986</v>
      </c>
    </row>
    <row r="144" spans="1:65" s="2" customFormat="1" ht="66.75" customHeight="1">
      <c r="A144" s="35"/>
      <c r="B144" s="36"/>
      <c r="C144" s="187" t="s">
        <v>249</v>
      </c>
      <c r="D144" s="187" t="s">
        <v>147</v>
      </c>
      <c r="E144" s="188" t="s">
        <v>987</v>
      </c>
      <c r="F144" s="189" t="s">
        <v>988</v>
      </c>
      <c r="G144" s="190" t="s">
        <v>709</v>
      </c>
      <c r="H144" s="191">
        <v>1</v>
      </c>
      <c r="I144" s="192"/>
      <c r="J144" s="193">
        <f t="shared" si="0"/>
        <v>0</v>
      </c>
      <c r="K144" s="189" t="s">
        <v>151</v>
      </c>
      <c r="L144" s="40"/>
      <c r="M144" s="194" t="s">
        <v>1</v>
      </c>
      <c r="N144" s="195" t="s">
        <v>43</v>
      </c>
      <c r="O144" s="72"/>
      <c r="P144" s="196">
        <f t="shared" si="1"/>
        <v>0</v>
      </c>
      <c r="Q144" s="196">
        <v>0</v>
      </c>
      <c r="R144" s="196">
        <f t="shared" si="2"/>
        <v>0</v>
      </c>
      <c r="S144" s="196">
        <v>0</v>
      </c>
      <c r="T144" s="197">
        <f t="shared" si="3"/>
        <v>0</v>
      </c>
      <c r="U144" s="35"/>
      <c r="V144" s="35"/>
      <c r="W144" s="35"/>
      <c r="X144" s="35"/>
      <c r="Y144" s="35"/>
      <c r="Z144" s="35"/>
      <c r="AA144" s="35"/>
      <c r="AB144" s="35"/>
      <c r="AC144" s="35"/>
      <c r="AD144" s="35"/>
      <c r="AE144" s="35"/>
      <c r="AR144" s="198" t="s">
        <v>152</v>
      </c>
      <c r="AT144" s="198" t="s">
        <v>147</v>
      </c>
      <c r="AU144" s="198" t="s">
        <v>88</v>
      </c>
      <c r="AY144" s="18" t="s">
        <v>144</v>
      </c>
      <c r="BE144" s="199">
        <f t="shared" si="4"/>
        <v>0</v>
      </c>
      <c r="BF144" s="199">
        <f t="shared" si="5"/>
        <v>0</v>
      </c>
      <c r="BG144" s="199">
        <f t="shared" si="6"/>
        <v>0</v>
      </c>
      <c r="BH144" s="199">
        <f t="shared" si="7"/>
        <v>0</v>
      </c>
      <c r="BI144" s="199">
        <f t="shared" si="8"/>
        <v>0</v>
      </c>
      <c r="BJ144" s="18" t="s">
        <v>86</v>
      </c>
      <c r="BK144" s="199">
        <f t="shared" si="9"/>
        <v>0</v>
      </c>
      <c r="BL144" s="18" t="s">
        <v>152</v>
      </c>
      <c r="BM144" s="198" t="s">
        <v>989</v>
      </c>
    </row>
    <row r="145" spans="1:65" s="2" customFormat="1" ht="37.9" customHeight="1">
      <c r="A145" s="35"/>
      <c r="B145" s="36"/>
      <c r="C145" s="187" t="s">
        <v>253</v>
      </c>
      <c r="D145" s="187" t="s">
        <v>147</v>
      </c>
      <c r="E145" s="188" t="s">
        <v>990</v>
      </c>
      <c r="F145" s="189" t="s">
        <v>991</v>
      </c>
      <c r="G145" s="190" t="s">
        <v>709</v>
      </c>
      <c r="H145" s="191">
        <v>2</v>
      </c>
      <c r="I145" s="192"/>
      <c r="J145" s="193">
        <f t="shared" si="0"/>
        <v>0</v>
      </c>
      <c r="K145" s="189" t="s">
        <v>151</v>
      </c>
      <c r="L145" s="40"/>
      <c r="M145" s="194" t="s">
        <v>1</v>
      </c>
      <c r="N145" s="195" t="s">
        <v>43</v>
      </c>
      <c r="O145" s="72"/>
      <c r="P145" s="196">
        <f t="shared" si="1"/>
        <v>0</v>
      </c>
      <c r="Q145" s="196">
        <v>0</v>
      </c>
      <c r="R145" s="196">
        <f t="shared" si="2"/>
        <v>0</v>
      </c>
      <c r="S145" s="196">
        <v>0</v>
      </c>
      <c r="T145" s="197">
        <f t="shared" si="3"/>
        <v>0</v>
      </c>
      <c r="U145" s="35"/>
      <c r="V145" s="35"/>
      <c r="W145" s="35"/>
      <c r="X145" s="35"/>
      <c r="Y145" s="35"/>
      <c r="Z145" s="35"/>
      <c r="AA145" s="35"/>
      <c r="AB145" s="35"/>
      <c r="AC145" s="35"/>
      <c r="AD145" s="35"/>
      <c r="AE145" s="35"/>
      <c r="AR145" s="198" t="s">
        <v>152</v>
      </c>
      <c r="AT145" s="198" t="s">
        <v>147</v>
      </c>
      <c r="AU145" s="198" t="s">
        <v>88</v>
      </c>
      <c r="AY145" s="18" t="s">
        <v>144</v>
      </c>
      <c r="BE145" s="199">
        <f t="shared" si="4"/>
        <v>0</v>
      </c>
      <c r="BF145" s="199">
        <f t="shared" si="5"/>
        <v>0</v>
      </c>
      <c r="BG145" s="199">
        <f t="shared" si="6"/>
        <v>0</v>
      </c>
      <c r="BH145" s="199">
        <f t="shared" si="7"/>
        <v>0</v>
      </c>
      <c r="BI145" s="199">
        <f t="shared" si="8"/>
        <v>0</v>
      </c>
      <c r="BJ145" s="18" t="s">
        <v>86</v>
      </c>
      <c r="BK145" s="199">
        <f t="shared" si="9"/>
        <v>0</v>
      </c>
      <c r="BL145" s="18" t="s">
        <v>152</v>
      </c>
      <c r="BM145" s="198" t="s">
        <v>992</v>
      </c>
    </row>
    <row r="146" spans="1:65" s="2" customFormat="1" ht="37.9" customHeight="1">
      <c r="A146" s="35"/>
      <c r="B146" s="36"/>
      <c r="C146" s="187" t="s">
        <v>261</v>
      </c>
      <c r="D146" s="187" t="s">
        <v>147</v>
      </c>
      <c r="E146" s="188" t="s">
        <v>993</v>
      </c>
      <c r="F146" s="189" t="s">
        <v>994</v>
      </c>
      <c r="G146" s="190" t="s">
        <v>709</v>
      </c>
      <c r="H146" s="191">
        <v>1</v>
      </c>
      <c r="I146" s="192"/>
      <c r="J146" s="193">
        <f t="shared" si="0"/>
        <v>0</v>
      </c>
      <c r="K146" s="189" t="s">
        <v>151</v>
      </c>
      <c r="L146" s="40"/>
      <c r="M146" s="194" t="s">
        <v>1</v>
      </c>
      <c r="N146" s="195" t="s">
        <v>43</v>
      </c>
      <c r="O146" s="72"/>
      <c r="P146" s="196">
        <f t="shared" si="1"/>
        <v>0</v>
      </c>
      <c r="Q146" s="196">
        <v>0</v>
      </c>
      <c r="R146" s="196">
        <f t="shared" si="2"/>
        <v>0</v>
      </c>
      <c r="S146" s="196">
        <v>0</v>
      </c>
      <c r="T146" s="197">
        <f t="shared" si="3"/>
        <v>0</v>
      </c>
      <c r="U146" s="35"/>
      <c r="V146" s="35"/>
      <c r="W146" s="35"/>
      <c r="X146" s="35"/>
      <c r="Y146" s="35"/>
      <c r="Z146" s="35"/>
      <c r="AA146" s="35"/>
      <c r="AB146" s="35"/>
      <c r="AC146" s="35"/>
      <c r="AD146" s="35"/>
      <c r="AE146" s="35"/>
      <c r="AR146" s="198" t="s">
        <v>152</v>
      </c>
      <c r="AT146" s="198" t="s">
        <v>147</v>
      </c>
      <c r="AU146" s="198" t="s">
        <v>88</v>
      </c>
      <c r="AY146" s="18" t="s">
        <v>144</v>
      </c>
      <c r="BE146" s="199">
        <f t="shared" si="4"/>
        <v>0</v>
      </c>
      <c r="BF146" s="199">
        <f t="shared" si="5"/>
        <v>0</v>
      </c>
      <c r="BG146" s="199">
        <f t="shared" si="6"/>
        <v>0</v>
      </c>
      <c r="BH146" s="199">
        <f t="shared" si="7"/>
        <v>0</v>
      </c>
      <c r="BI146" s="199">
        <f t="shared" si="8"/>
        <v>0</v>
      </c>
      <c r="BJ146" s="18" t="s">
        <v>86</v>
      </c>
      <c r="BK146" s="199">
        <f t="shared" si="9"/>
        <v>0</v>
      </c>
      <c r="BL146" s="18" t="s">
        <v>152</v>
      </c>
      <c r="BM146" s="198" t="s">
        <v>995</v>
      </c>
    </row>
    <row r="147" spans="1:65" s="12" customFormat="1" ht="25.9" customHeight="1">
      <c r="B147" s="171"/>
      <c r="C147" s="172"/>
      <c r="D147" s="173" t="s">
        <v>77</v>
      </c>
      <c r="E147" s="174" t="s">
        <v>313</v>
      </c>
      <c r="F147" s="174" t="s">
        <v>314</v>
      </c>
      <c r="G147" s="172"/>
      <c r="H147" s="172"/>
      <c r="I147" s="175"/>
      <c r="J147" s="176">
        <f>BK147</f>
        <v>0</v>
      </c>
      <c r="K147" s="172"/>
      <c r="L147" s="177"/>
      <c r="M147" s="178"/>
      <c r="N147" s="179"/>
      <c r="O147" s="179"/>
      <c r="P147" s="180">
        <f>P148+P156+P172</f>
        <v>0</v>
      </c>
      <c r="Q147" s="179"/>
      <c r="R147" s="180">
        <f>R148+R156+R172</f>
        <v>0</v>
      </c>
      <c r="S147" s="179"/>
      <c r="T147" s="181">
        <f>T148+T156+T172</f>
        <v>0</v>
      </c>
      <c r="AR147" s="182" t="s">
        <v>88</v>
      </c>
      <c r="AT147" s="183" t="s">
        <v>77</v>
      </c>
      <c r="AU147" s="183" t="s">
        <v>78</v>
      </c>
      <c r="AY147" s="182" t="s">
        <v>144</v>
      </c>
      <c r="BK147" s="184">
        <f>BK148+BK156+BK172</f>
        <v>0</v>
      </c>
    </row>
    <row r="148" spans="1:65" s="12" customFormat="1" ht="22.9" customHeight="1">
      <c r="B148" s="171"/>
      <c r="C148" s="172"/>
      <c r="D148" s="173" t="s">
        <v>77</v>
      </c>
      <c r="E148" s="185" t="s">
        <v>362</v>
      </c>
      <c r="F148" s="185" t="s">
        <v>363</v>
      </c>
      <c r="G148" s="172"/>
      <c r="H148" s="172"/>
      <c r="I148" s="175"/>
      <c r="J148" s="186">
        <f>BK148</f>
        <v>0</v>
      </c>
      <c r="K148" s="172"/>
      <c r="L148" s="177"/>
      <c r="M148" s="178"/>
      <c r="N148" s="179"/>
      <c r="O148" s="179"/>
      <c r="P148" s="180">
        <f>SUM(P149:P155)</f>
        <v>0</v>
      </c>
      <c r="Q148" s="179"/>
      <c r="R148" s="180">
        <f>SUM(R149:R155)</f>
        <v>0</v>
      </c>
      <c r="S148" s="179"/>
      <c r="T148" s="181">
        <f>SUM(T149:T155)</f>
        <v>0</v>
      </c>
      <c r="AR148" s="182" t="s">
        <v>88</v>
      </c>
      <c r="AT148" s="183" t="s">
        <v>77</v>
      </c>
      <c r="AU148" s="183" t="s">
        <v>86</v>
      </c>
      <c r="AY148" s="182" t="s">
        <v>144</v>
      </c>
      <c r="BK148" s="184">
        <f>SUM(BK149:BK155)</f>
        <v>0</v>
      </c>
    </row>
    <row r="149" spans="1:65" s="2" customFormat="1" ht="76.349999999999994" customHeight="1">
      <c r="A149" s="35"/>
      <c r="B149" s="36"/>
      <c r="C149" s="187" t="s">
        <v>266</v>
      </c>
      <c r="D149" s="187" t="s">
        <v>147</v>
      </c>
      <c r="E149" s="188" t="s">
        <v>996</v>
      </c>
      <c r="F149" s="189" t="s">
        <v>997</v>
      </c>
      <c r="G149" s="190" t="s">
        <v>166</v>
      </c>
      <c r="H149" s="191">
        <v>20</v>
      </c>
      <c r="I149" s="192"/>
      <c r="J149" s="193">
        <f t="shared" ref="J149:J155" si="10">ROUND(I149*H149,2)</f>
        <v>0</v>
      </c>
      <c r="K149" s="189" t="s">
        <v>151</v>
      </c>
      <c r="L149" s="40"/>
      <c r="M149" s="194" t="s">
        <v>1</v>
      </c>
      <c r="N149" s="195" t="s">
        <v>43</v>
      </c>
      <c r="O149" s="72"/>
      <c r="P149" s="196">
        <f t="shared" ref="P149:P155" si="11">O149*H149</f>
        <v>0</v>
      </c>
      <c r="Q149" s="196">
        <v>0</v>
      </c>
      <c r="R149" s="196">
        <f t="shared" ref="R149:R155" si="12">Q149*H149</f>
        <v>0</v>
      </c>
      <c r="S149" s="196">
        <v>0</v>
      </c>
      <c r="T149" s="197">
        <f t="shared" ref="T149:T155" si="13">S149*H149</f>
        <v>0</v>
      </c>
      <c r="U149" s="35"/>
      <c r="V149" s="35"/>
      <c r="W149" s="35"/>
      <c r="X149" s="35"/>
      <c r="Y149" s="35"/>
      <c r="Z149" s="35"/>
      <c r="AA149" s="35"/>
      <c r="AB149" s="35"/>
      <c r="AC149" s="35"/>
      <c r="AD149" s="35"/>
      <c r="AE149" s="35"/>
      <c r="AR149" s="198" t="s">
        <v>244</v>
      </c>
      <c r="AT149" s="198" t="s">
        <v>147</v>
      </c>
      <c r="AU149" s="198" t="s">
        <v>88</v>
      </c>
      <c r="AY149" s="18" t="s">
        <v>144</v>
      </c>
      <c r="BE149" s="199">
        <f t="shared" ref="BE149:BE155" si="14">IF(N149="základní",J149,0)</f>
        <v>0</v>
      </c>
      <c r="BF149" s="199">
        <f t="shared" ref="BF149:BF155" si="15">IF(N149="snížená",J149,0)</f>
        <v>0</v>
      </c>
      <c r="BG149" s="199">
        <f t="shared" ref="BG149:BG155" si="16">IF(N149="zákl. přenesená",J149,0)</f>
        <v>0</v>
      </c>
      <c r="BH149" s="199">
        <f t="shared" ref="BH149:BH155" si="17">IF(N149="sníž. přenesená",J149,0)</f>
        <v>0</v>
      </c>
      <c r="BI149" s="199">
        <f t="shared" ref="BI149:BI155" si="18">IF(N149="nulová",J149,0)</f>
        <v>0</v>
      </c>
      <c r="BJ149" s="18" t="s">
        <v>86</v>
      </c>
      <c r="BK149" s="199">
        <f t="shared" ref="BK149:BK155" si="19">ROUND(I149*H149,2)</f>
        <v>0</v>
      </c>
      <c r="BL149" s="18" t="s">
        <v>244</v>
      </c>
      <c r="BM149" s="198" t="s">
        <v>998</v>
      </c>
    </row>
    <row r="150" spans="1:65" s="2" customFormat="1" ht="16.5" customHeight="1">
      <c r="A150" s="35"/>
      <c r="B150" s="36"/>
      <c r="C150" s="187" t="s">
        <v>7</v>
      </c>
      <c r="D150" s="187" t="s">
        <v>147</v>
      </c>
      <c r="E150" s="188" t="s">
        <v>999</v>
      </c>
      <c r="F150" s="189" t="s">
        <v>1000</v>
      </c>
      <c r="G150" s="190" t="s">
        <v>709</v>
      </c>
      <c r="H150" s="191">
        <v>20</v>
      </c>
      <c r="I150" s="192"/>
      <c r="J150" s="193">
        <f t="shared" si="10"/>
        <v>0</v>
      </c>
      <c r="K150" s="189" t="s">
        <v>151</v>
      </c>
      <c r="L150" s="40"/>
      <c r="M150" s="194" t="s">
        <v>1</v>
      </c>
      <c r="N150" s="195" t="s">
        <v>43</v>
      </c>
      <c r="O150" s="72"/>
      <c r="P150" s="196">
        <f t="shared" si="11"/>
        <v>0</v>
      </c>
      <c r="Q150" s="196">
        <v>0</v>
      </c>
      <c r="R150" s="196">
        <f t="shared" si="12"/>
        <v>0</v>
      </c>
      <c r="S150" s="196">
        <v>0</v>
      </c>
      <c r="T150" s="197">
        <f t="shared" si="13"/>
        <v>0</v>
      </c>
      <c r="U150" s="35"/>
      <c r="V150" s="35"/>
      <c r="W150" s="35"/>
      <c r="X150" s="35"/>
      <c r="Y150" s="35"/>
      <c r="Z150" s="35"/>
      <c r="AA150" s="35"/>
      <c r="AB150" s="35"/>
      <c r="AC150" s="35"/>
      <c r="AD150" s="35"/>
      <c r="AE150" s="35"/>
      <c r="AR150" s="198" t="s">
        <v>244</v>
      </c>
      <c r="AT150" s="198" t="s">
        <v>147</v>
      </c>
      <c r="AU150" s="198" t="s">
        <v>88</v>
      </c>
      <c r="AY150" s="18" t="s">
        <v>144</v>
      </c>
      <c r="BE150" s="199">
        <f t="shared" si="14"/>
        <v>0</v>
      </c>
      <c r="BF150" s="199">
        <f t="shared" si="15"/>
        <v>0</v>
      </c>
      <c r="BG150" s="199">
        <f t="shared" si="16"/>
        <v>0</v>
      </c>
      <c r="BH150" s="199">
        <f t="shared" si="17"/>
        <v>0</v>
      </c>
      <c r="BI150" s="199">
        <f t="shared" si="18"/>
        <v>0</v>
      </c>
      <c r="BJ150" s="18" t="s">
        <v>86</v>
      </c>
      <c r="BK150" s="199">
        <f t="shared" si="19"/>
        <v>0</v>
      </c>
      <c r="BL150" s="18" t="s">
        <v>244</v>
      </c>
      <c r="BM150" s="198" t="s">
        <v>1001</v>
      </c>
    </row>
    <row r="151" spans="1:65" s="2" customFormat="1" ht="16.5" customHeight="1">
      <c r="A151" s="35"/>
      <c r="B151" s="36"/>
      <c r="C151" s="187" t="s">
        <v>278</v>
      </c>
      <c r="D151" s="187" t="s">
        <v>147</v>
      </c>
      <c r="E151" s="188" t="s">
        <v>1002</v>
      </c>
      <c r="F151" s="189" t="s">
        <v>1003</v>
      </c>
      <c r="G151" s="190" t="s">
        <v>709</v>
      </c>
      <c r="H151" s="191">
        <v>2</v>
      </c>
      <c r="I151" s="192"/>
      <c r="J151" s="193">
        <f t="shared" si="10"/>
        <v>0</v>
      </c>
      <c r="K151" s="189" t="s">
        <v>151</v>
      </c>
      <c r="L151" s="40"/>
      <c r="M151" s="194" t="s">
        <v>1</v>
      </c>
      <c r="N151" s="195" t="s">
        <v>43</v>
      </c>
      <c r="O151" s="72"/>
      <c r="P151" s="196">
        <f t="shared" si="11"/>
        <v>0</v>
      </c>
      <c r="Q151" s="196">
        <v>0</v>
      </c>
      <c r="R151" s="196">
        <f t="shared" si="12"/>
        <v>0</v>
      </c>
      <c r="S151" s="196">
        <v>0</v>
      </c>
      <c r="T151" s="197">
        <f t="shared" si="13"/>
        <v>0</v>
      </c>
      <c r="U151" s="35"/>
      <c r="V151" s="35"/>
      <c r="W151" s="35"/>
      <c r="X151" s="35"/>
      <c r="Y151" s="35"/>
      <c r="Z151" s="35"/>
      <c r="AA151" s="35"/>
      <c r="AB151" s="35"/>
      <c r="AC151" s="35"/>
      <c r="AD151" s="35"/>
      <c r="AE151" s="35"/>
      <c r="AR151" s="198" t="s">
        <v>244</v>
      </c>
      <c r="AT151" s="198" t="s">
        <v>147</v>
      </c>
      <c r="AU151" s="198" t="s">
        <v>88</v>
      </c>
      <c r="AY151" s="18" t="s">
        <v>144</v>
      </c>
      <c r="BE151" s="199">
        <f t="shared" si="14"/>
        <v>0</v>
      </c>
      <c r="BF151" s="199">
        <f t="shared" si="15"/>
        <v>0</v>
      </c>
      <c r="BG151" s="199">
        <f t="shared" si="16"/>
        <v>0</v>
      </c>
      <c r="BH151" s="199">
        <f t="shared" si="17"/>
        <v>0</v>
      </c>
      <c r="BI151" s="199">
        <f t="shared" si="18"/>
        <v>0</v>
      </c>
      <c r="BJ151" s="18" t="s">
        <v>86</v>
      </c>
      <c r="BK151" s="199">
        <f t="shared" si="19"/>
        <v>0</v>
      </c>
      <c r="BL151" s="18" t="s">
        <v>244</v>
      </c>
      <c r="BM151" s="198" t="s">
        <v>1004</v>
      </c>
    </row>
    <row r="152" spans="1:65" s="2" customFormat="1" ht="16.5" customHeight="1">
      <c r="A152" s="35"/>
      <c r="B152" s="36"/>
      <c r="C152" s="187" t="s">
        <v>282</v>
      </c>
      <c r="D152" s="187" t="s">
        <v>147</v>
      </c>
      <c r="E152" s="188" t="s">
        <v>1005</v>
      </c>
      <c r="F152" s="189" t="s">
        <v>1006</v>
      </c>
      <c r="G152" s="190" t="s">
        <v>709</v>
      </c>
      <c r="H152" s="191">
        <v>3</v>
      </c>
      <c r="I152" s="192"/>
      <c r="J152" s="193">
        <f t="shared" si="10"/>
        <v>0</v>
      </c>
      <c r="K152" s="189" t="s">
        <v>151</v>
      </c>
      <c r="L152" s="40"/>
      <c r="M152" s="194" t="s">
        <v>1</v>
      </c>
      <c r="N152" s="195" t="s">
        <v>43</v>
      </c>
      <c r="O152" s="72"/>
      <c r="P152" s="196">
        <f t="shared" si="11"/>
        <v>0</v>
      </c>
      <c r="Q152" s="196">
        <v>0</v>
      </c>
      <c r="R152" s="196">
        <f t="shared" si="12"/>
        <v>0</v>
      </c>
      <c r="S152" s="196">
        <v>0</v>
      </c>
      <c r="T152" s="197">
        <f t="shared" si="13"/>
        <v>0</v>
      </c>
      <c r="U152" s="35"/>
      <c r="V152" s="35"/>
      <c r="W152" s="35"/>
      <c r="X152" s="35"/>
      <c r="Y152" s="35"/>
      <c r="Z152" s="35"/>
      <c r="AA152" s="35"/>
      <c r="AB152" s="35"/>
      <c r="AC152" s="35"/>
      <c r="AD152" s="35"/>
      <c r="AE152" s="35"/>
      <c r="AR152" s="198" t="s">
        <v>244</v>
      </c>
      <c r="AT152" s="198" t="s">
        <v>147</v>
      </c>
      <c r="AU152" s="198" t="s">
        <v>88</v>
      </c>
      <c r="AY152" s="18" t="s">
        <v>144</v>
      </c>
      <c r="BE152" s="199">
        <f t="shared" si="14"/>
        <v>0</v>
      </c>
      <c r="BF152" s="199">
        <f t="shared" si="15"/>
        <v>0</v>
      </c>
      <c r="BG152" s="199">
        <f t="shared" si="16"/>
        <v>0</v>
      </c>
      <c r="BH152" s="199">
        <f t="shared" si="17"/>
        <v>0</v>
      </c>
      <c r="BI152" s="199">
        <f t="shared" si="18"/>
        <v>0</v>
      </c>
      <c r="BJ152" s="18" t="s">
        <v>86</v>
      </c>
      <c r="BK152" s="199">
        <f t="shared" si="19"/>
        <v>0</v>
      </c>
      <c r="BL152" s="18" t="s">
        <v>244</v>
      </c>
      <c r="BM152" s="198" t="s">
        <v>1007</v>
      </c>
    </row>
    <row r="153" spans="1:65" s="2" customFormat="1" ht="16.5" customHeight="1">
      <c r="A153" s="35"/>
      <c r="B153" s="36"/>
      <c r="C153" s="187" t="s">
        <v>287</v>
      </c>
      <c r="D153" s="187" t="s">
        <v>147</v>
      </c>
      <c r="E153" s="188" t="s">
        <v>1008</v>
      </c>
      <c r="F153" s="189" t="s">
        <v>1009</v>
      </c>
      <c r="G153" s="190" t="s">
        <v>719</v>
      </c>
      <c r="H153" s="191">
        <v>38</v>
      </c>
      <c r="I153" s="192"/>
      <c r="J153" s="193">
        <f t="shared" si="10"/>
        <v>0</v>
      </c>
      <c r="K153" s="189" t="s">
        <v>151</v>
      </c>
      <c r="L153" s="40"/>
      <c r="M153" s="194" t="s">
        <v>1</v>
      </c>
      <c r="N153" s="195" t="s">
        <v>43</v>
      </c>
      <c r="O153" s="72"/>
      <c r="P153" s="196">
        <f t="shared" si="11"/>
        <v>0</v>
      </c>
      <c r="Q153" s="196">
        <v>0</v>
      </c>
      <c r="R153" s="196">
        <f t="shared" si="12"/>
        <v>0</v>
      </c>
      <c r="S153" s="196">
        <v>0</v>
      </c>
      <c r="T153" s="197">
        <f t="shared" si="13"/>
        <v>0</v>
      </c>
      <c r="U153" s="35"/>
      <c r="V153" s="35"/>
      <c r="W153" s="35"/>
      <c r="X153" s="35"/>
      <c r="Y153" s="35"/>
      <c r="Z153" s="35"/>
      <c r="AA153" s="35"/>
      <c r="AB153" s="35"/>
      <c r="AC153" s="35"/>
      <c r="AD153" s="35"/>
      <c r="AE153" s="35"/>
      <c r="AR153" s="198" t="s">
        <v>244</v>
      </c>
      <c r="AT153" s="198" t="s">
        <v>147</v>
      </c>
      <c r="AU153" s="198" t="s">
        <v>88</v>
      </c>
      <c r="AY153" s="18" t="s">
        <v>144</v>
      </c>
      <c r="BE153" s="199">
        <f t="shared" si="14"/>
        <v>0</v>
      </c>
      <c r="BF153" s="199">
        <f t="shared" si="15"/>
        <v>0</v>
      </c>
      <c r="BG153" s="199">
        <f t="shared" si="16"/>
        <v>0</v>
      </c>
      <c r="BH153" s="199">
        <f t="shared" si="17"/>
        <v>0</v>
      </c>
      <c r="BI153" s="199">
        <f t="shared" si="18"/>
        <v>0</v>
      </c>
      <c r="BJ153" s="18" t="s">
        <v>86</v>
      </c>
      <c r="BK153" s="199">
        <f t="shared" si="19"/>
        <v>0</v>
      </c>
      <c r="BL153" s="18" t="s">
        <v>244</v>
      </c>
      <c r="BM153" s="198" t="s">
        <v>1010</v>
      </c>
    </row>
    <row r="154" spans="1:65" s="2" customFormat="1" ht="24.2" customHeight="1">
      <c r="A154" s="35"/>
      <c r="B154" s="36"/>
      <c r="C154" s="187" t="s">
        <v>296</v>
      </c>
      <c r="D154" s="187" t="s">
        <v>147</v>
      </c>
      <c r="E154" s="188" t="s">
        <v>1011</v>
      </c>
      <c r="F154" s="189" t="s">
        <v>1012</v>
      </c>
      <c r="G154" s="190" t="s">
        <v>709</v>
      </c>
      <c r="H154" s="191">
        <v>6</v>
      </c>
      <c r="I154" s="192"/>
      <c r="J154" s="193">
        <f t="shared" si="10"/>
        <v>0</v>
      </c>
      <c r="K154" s="189" t="s">
        <v>151</v>
      </c>
      <c r="L154" s="40"/>
      <c r="M154" s="194" t="s">
        <v>1</v>
      </c>
      <c r="N154" s="195" t="s">
        <v>43</v>
      </c>
      <c r="O154" s="72"/>
      <c r="P154" s="196">
        <f t="shared" si="11"/>
        <v>0</v>
      </c>
      <c r="Q154" s="196">
        <v>0</v>
      </c>
      <c r="R154" s="196">
        <f t="shared" si="12"/>
        <v>0</v>
      </c>
      <c r="S154" s="196">
        <v>0</v>
      </c>
      <c r="T154" s="197">
        <f t="shared" si="13"/>
        <v>0</v>
      </c>
      <c r="U154" s="35"/>
      <c r="V154" s="35"/>
      <c r="W154" s="35"/>
      <c r="X154" s="35"/>
      <c r="Y154" s="35"/>
      <c r="Z154" s="35"/>
      <c r="AA154" s="35"/>
      <c r="AB154" s="35"/>
      <c r="AC154" s="35"/>
      <c r="AD154" s="35"/>
      <c r="AE154" s="35"/>
      <c r="AR154" s="198" t="s">
        <v>244</v>
      </c>
      <c r="AT154" s="198" t="s">
        <v>147</v>
      </c>
      <c r="AU154" s="198" t="s">
        <v>88</v>
      </c>
      <c r="AY154" s="18" t="s">
        <v>144</v>
      </c>
      <c r="BE154" s="199">
        <f t="shared" si="14"/>
        <v>0</v>
      </c>
      <c r="BF154" s="199">
        <f t="shared" si="15"/>
        <v>0</v>
      </c>
      <c r="BG154" s="199">
        <f t="shared" si="16"/>
        <v>0</v>
      </c>
      <c r="BH154" s="199">
        <f t="shared" si="17"/>
        <v>0</v>
      </c>
      <c r="BI154" s="199">
        <f t="shared" si="18"/>
        <v>0</v>
      </c>
      <c r="BJ154" s="18" t="s">
        <v>86</v>
      </c>
      <c r="BK154" s="199">
        <f t="shared" si="19"/>
        <v>0</v>
      </c>
      <c r="BL154" s="18" t="s">
        <v>244</v>
      </c>
      <c r="BM154" s="198" t="s">
        <v>1013</v>
      </c>
    </row>
    <row r="155" spans="1:65" s="2" customFormat="1" ht="24.2" customHeight="1">
      <c r="A155" s="35"/>
      <c r="B155" s="36"/>
      <c r="C155" s="187" t="s">
        <v>300</v>
      </c>
      <c r="D155" s="187" t="s">
        <v>147</v>
      </c>
      <c r="E155" s="188" t="s">
        <v>1014</v>
      </c>
      <c r="F155" s="189" t="s">
        <v>1015</v>
      </c>
      <c r="G155" s="190" t="s">
        <v>709</v>
      </c>
      <c r="H155" s="191">
        <v>5</v>
      </c>
      <c r="I155" s="192"/>
      <c r="J155" s="193">
        <f t="shared" si="10"/>
        <v>0</v>
      </c>
      <c r="K155" s="189" t="s">
        <v>151</v>
      </c>
      <c r="L155" s="40"/>
      <c r="M155" s="194" t="s">
        <v>1</v>
      </c>
      <c r="N155" s="195" t="s">
        <v>43</v>
      </c>
      <c r="O155" s="72"/>
      <c r="P155" s="196">
        <f t="shared" si="11"/>
        <v>0</v>
      </c>
      <c r="Q155" s="196">
        <v>0</v>
      </c>
      <c r="R155" s="196">
        <f t="shared" si="12"/>
        <v>0</v>
      </c>
      <c r="S155" s="196">
        <v>0</v>
      </c>
      <c r="T155" s="197">
        <f t="shared" si="13"/>
        <v>0</v>
      </c>
      <c r="U155" s="35"/>
      <c r="V155" s="35"/>
      <c r="W155" s="35"/>
      <c r="X155" s="35"/>
      <c r="Y155" s="35"/>
      <c r="Z155" s="35"/>
      <c r="AA155" s="35"/>
      <c r="AB155" s="35"/>
      <c r="AC155" s="35"/>
      <c r="AD155" s="35"/>
      <c r="AE155" s="35"/>
      <c r="AR155" s="198" t="s">
        <v>244</v>
      </c>
      <c r="AT155" s="198" t="s">
        <v>147</v>
      </c>
      <c r="AU155" s="198" t="s">
        <v>88</v>
      </c>
      <c r="AY155" s="18" t="s">
        <v>144</v>
      </c>
      <c r="BE155" s="199">
        <f t="shared" si="14"/>
        <v>0</v>
      </c>
      <c r="BF155" s="199">
        <f t="shared" si="15"/>
        <v>0</v>
      </c>
      <c r="BG155" s="199">
        <f t="shared" si="16"/>
        <v>0</v>
      </c>
      <c r="BH155" s="199">
        <f t="shared" si="17"/>
        <v>0</v>
      </c>
      <c r="BI155" s="199">
        <f t="shared" si="18"/>
        <v>0</v>
      </c>
      <c r="BJ155" s="18" t="s">
        <v>86</v>
      </c>
      <c r="BK155" s="199">
        <f t="shared" si="19"/>
        <v>0</v>
      </c>
      <c r="BL155" s="18" t="s">
        <v>244</v>
      </c>
      <c r="BM155" s="198" t="s">
        <v>1016</v>
      </c>
    </row>
    <row r="156" spans="1:65" s="12" customFormat="1" ht="22.9" customHeight="1">
      <c r="B156" s="171"/>
      <c r="C156" s="172"/>
      <c r="D156" s="173" t="s">
        <v>77</v>
      </c>
      <c r="E156" s="185" t="s">
        <v>1017</v>
      </c>
      <c r="F156" s="185" t="s">
        <v>1018</v>
      </c>
      <c r="G156" s="172"/>
      <c r="H156" s="172"/>
      <c r="I156" s="175"/>
      <c r="J156" s="186">
        <f>BK156</f>
        <v>0</v>
      </c>
      <c r="K156" s="172"/>
      <c r="L156" s="177"/>
      <c r="M156" s="178"/>
      <c r="N156" s="179"/>
      <c r="O156" s="179"/>
      <c r="P156" s="180">
        <f>SUM(P157:P171)</f>
        <v>0</v>
      </c>
      <c r="Q156" s="179"/>
      <c r="R156" s="180">
        <f>SUM(R157:R171)</f>
        <v>0</v>
      </c>
      <c r="S156" s="179"/>
      <c r="T156" s="181">
        <f>SUM(T157:T171)</f>
        <v>0</v>
      </c>
      <c r="AR156" s="182" t="s">
        <v>88</v>
      </c>
      <c r="AT156" s="183" t="s">
        <v>77</v>
      </c>
      <c r="AU156" s="183" t="s">
        <v>86</v>
      </c>
      <c r="AY156" s="182" t="s">
        <v>144</v>
      </c>
      <c r="BK156" s="184">
        <f>SUM(BK157:BK171)</f>
        <v>0</v>
      </c>
    </row>
    <row r="157" spans="1:65" s="2" customFormat="1" ht="66.75" customHeight="1">
      <c r="A157" s="35"/>
      <c r="B157" s="36"/>
      <c r="C157" s="187" t="s">
        <v>304</v>
      </c>
      <c r="D157" s="187" t="s">
        <v>147</v>
      </c>
      <c r="E157" s="188" t="s">
        <v>1019</v>
      </c>
      <c r="F157" s="189" t="s">
        <v>1020</v>
      </c>
      <c r="G157" s="190" t="s">
        <v>634</v>
      </c>
      <c r="H157" s="191">
        <v>1</v>
      </c>
      <c r="I157" s="192"/>
      <c r="J157" s="193">
        <f t="shared" ref="J157:J171" si="20">ROUND(I157*H157,2)</f>
        <v>0</v>
      </c>
      <c r="K157" s="189" t="s">
        <v>151</v>
      </c>
      <c r="L157" s="40"/>
      <c r="M157" s="194" t="s">
        <v>1</v>
      </c>
      <c r="N157" s="195" t="s">
        <v>43</v>
      </c>
      <c r="O157" s="72"/>
      <c r="P157" s="196">
        <f t="shared" ref="P157:P171" si="21">O157*H157</f>
        <v>0</v>
      </c>
      <c r="Q157" s="196">
        <v>0</v>
      </c>
      <c r="R157" s="196">
        <f t="shared" ref="R157:R171" si="22">Q157*H157</f>
        <v>0</v>
      </c>
      <c r="S157" s="196">
        <v>0</v>
      </c>
      <c r="T157" s="197">
        <f t="shared" ref="T157:T171" si="23">S157*H157</f>
        <v>0</v>
      </c>
      <c r="U157" s="35"/>
      <c r="V157" s="35"/>
      <c r="W157" s="35"/>
      <c r="X157" s="35"/>
      <c r="Y157" s="35"/>
      <c r="Z157" s="35"/>
      <c r="AA157" s="35"/>
      <c r="AB157" s="35"/>
      <c r="AC157" s="35"/>
      <c r="AD157" s="35"/>
      <c r="AE157" s="35"/>
      <c r="AR157" s="198" t="s">
        <v>244</v>
      </c>
      <c r="AT157" s="198" t="s">
        <v>147</v>
      </c>
      <c r="AU157" s="198" t="s">
        <v>88</v>
      </c>
      <c r="AY157" s="18" t="s">
        <v>144</v>
      </c>
      <c r="BE157" s="199">
        <f t="shared" ref="BE157:BE171" si="24">IF(N157="základní",J157,0)</f>
        <v>0</v>
      </c>
      <c r="BF157" s="199">
        <f t="shared" ref="BF157:BF171" si="25">IF(N157="snížená",J157,0)</f>
        <v>0</v>
      </c>
      <c r="BG157" s="199">
        <f t="shared" ref="BG157:BG171" si="26">IF(N157="zákl. přenesená",J157,0)</f>
        <v>0</v>
      </c>
      <c r="BH157" s="199">
        <f t="shared" ref="BH157:BH171" si="27">IF(N157="sníž. přenesená",J157,0)</f>
        <v>0</v>
      </c>
      <c r="BI157" s="199">
        <f t="shared" ref="BI157:BI171" si="28">IF(N157="nulová",J157,0)</f>
        <v>0</v>
      </c>
      <c r="BJ157" s="18" t="s">
        <v>86</v>
      </c>
      <c r="BK157" s="199">
        <f t="shared" ref="BK157:BK171" si="29">ROUND(I157*H157,2)</f>
        <v>0</v>
      </c>
      <c r="BL157" s="18" t="s">
        <v>244</v>
      </c>
      <c r="BM157" s="198" t="s">
        <v>1021</v>
      </c>
    </row>
    <row r="158" spans="1:65" s="2" customFormat="1" ht="76.349999999999994" customHeight="1">
      <c r="A158" s="35"/>
      <c r="B158" s="36"/>
      <c r="C158" s="187" t="s">
        <v>309</v>
      </c>
      <c r="D158" s="187" t="s">
        <v>147</v>
      </c>
      <c r="E158" s="188" t="s">
        <v>1022</v>
      </c>
      <c r="F158" s="189" t="s">
        <v>1023</v>
      </c>
      <c r="G158" s="190" t="s">
        <v>709</v>
      </c>
      <c r="H158" s="191">
        <v>4</v>
      </c>
      <c r="I158" s="192"/>
      <c r="J158" s="193">
        <f t="shared" si="20"/>
        <v>0</v>
      </c>
      <c r="K158" s="189" t="s">
        <v>151</v>
      </c>
      <c r="L158" s="40"/>
      <c r="M158" s="194" t="s">
        <v>1</v>
      </c>
      <c r="N158" s="195" t="s">
        <v>43</v>
      </c>
      <c r="O158" s="72"/>
      <c r="P158" s="196">
        <f t="shared" si="21"/>
        <v>0</v>
      </c>
      <c r="Q158" s="196">
        <v>0</v>
      </c>
      <c r="R158" s="196">
        <f t="shared" si="22"/>
        <v>0</v>
      </c>
      <c r="S158" s="196">
        <v>0</v>
      </c>
      <c r="T158" s="197">
        <f t="shared" si="23"/>
        <v>0</v>
      </c>
      <c r="U158" s="35"/>
      <c r="V158" s="35"/>
      <c r="W158" s="35"/>
      <c r="X158" s="35"/>
      <c r="Y158" s="35"/>
      <c r="Z158" s="35"/>
      <c r="AA158" s="35"/>
      <c r="AB158" s="35"/>
      <c r="AC158" s="35"/>
      <c r="AD158" s="35"/>
      <c r="AE158" s="35"/>
      <c r="AR158" s="198" t="s">
        <v>244</v>
      </c>
      <c r="AT158" s="198" t="s">
        <v>147</v>
      </c>
      <c r="AU158" s="198" t="s">
        <v>88</v>
      </c>
      <c r="AY158" s="18" t="s">
        <v>144</v>
      </c>
      <c r="BE158" s="199">
        <f t="shared" si="24"/>
        <v>0</v>
      </c>
      <c r="BF158" s="199">
        <f t="shared" si="25"/>
        <v>0</v>
      </c>
      <c r="BG158" s="199">
        <f t="shared" si="26"/>
        <v>0</v>
      </c>
      <c r="BH158" s="199">
        <f t="shared" si="27"/>
        <v>0</v>
      </c>
      <c r="BI158" s="199">
        <f t="shared" si="28"/>
        <v>0</v>
      </c>
      <c r="BJ158" s="18" t="s">
        <v>86</v>
      </c>
      <c r="BK158" s="199">
        <f t="shared" si="29"/>
        <v>0</v>
      </c>
      <c r="BL158" s="18" t="s">
        <v>244</v>
      </c>
      <c r="BM158" s="198" t="s">
        <v>1024</v>
      </c>
    </row>
    <row r="159" spans="1:65" s="2" customFormat="1" ht="44.25" customHeight="1">
      <c r="A159" s="35"/>
      <c r="B159" s="36"/>
      <c r="C159" s="187" t="s">
        <v>317</v>
      </c>
      <c r="D159" s="187" t="s">
        <v>147</v>
      </c>
      <c r="E159" s="188" t="s">
        <v>1025</v>
      </c>
      <c r="F159" s="189" t="s">
        <v>1026</v>
      </c>
      <c r="G159" s="190" t="s">
        <v>709</v>
      </c>
      <c r="H159" s="191">
        <v>3</v>
      </c>
      <c r="I159" s="192"/>
      <c r="J159" s="193">
        <f t="shared" si="20"/>
        <v>0</v>
      </c>
      <c r="K159" s="189" t="s">
        <v>151</v>
      </c>
      <c r="L159" s="40"/>
      <c r="M159" s="194" t="s">
        <v>1</v>
      </c>
      <c r="N159" s="195" t="s">
        <v>43</v>
      </c>
      <c r="O159" s="72"/>
      <c r="P159" s="196">
        <f t="shared" si="21"/>
        <v>0</v>
      </c>
      <c r="Q159" s="196">
        <v>0</v>
      </c>
      <c r="R159" s="196">
        <f t="shared" si="22"/>
        <v>0</v>
      </c>
      <c r="S159" s="196">
        <v>0</v>
      </c>
      <c r="T159" s="197">
        <f t="shared" si="23"/>
        <v>0</v>
      </c>
      <c r="U159" s="35"/>
      <c r="V159" s="35"/>
      <c r="W159" s="35"/>
      <c r="X159" s="35"/>
      <c r="Y159" s="35"/>
      <c r="Z159" s="35"/>
      <c r="AA159" s="35"/>
      <c r="AB159" s="35"/>
      <c r="AC159" s="35"/>
      <c r="AD159" s="35"/>
      <c r="AE159" s="35"/>
      <c r="AR159" s="198" t="s">
        <v>244</v>
      </c>
      <c r="AT159" s="198" t="s">
        <v>147</v>
      </c>
      <c r="AU159" s="198" t="s">
        <v>88</v>
      </c>
      <c r="AY159" s="18" t="s">
        <v>144</v>
      </c>
      <c r="BE159" s="199">
        <f t="shared" si="24"/>
        <v>0</v>
      </c>
      <c r="BF159" s="199">
        <f t="shared" si="25"/>
        <v>0</v>
      </c>
      <c r="BG159" s="199">
        <f t="shared" si="26"/>
        <v>0</v>
      </c>
      <c r="BH159" s="199">
        <f t="shared" si="27"/>
        <v>0</v>
      </c>
      <c r="BI159" s="199">
        <f t="shared" si="28"/>
        <v>0</v>
      </c>
      <c r="BJ159" s="18" t="s">
        <v>86</v>
      </c>
      <c r="BK159" s="199">
        <f t="shared" si="29"/>
        <v>0</v>
      </c>
      <c r="BL159" s="18" t="s">
        <v>244</v>
      </c>
      <c r="BM159" s="198" t="s">
        <v>1027</v>
      </c>
    </row>
    <row r="160" spans="1:65" s="2" customFormat="1" ht="16.5" customHeight="1">
      <c r="A160" s="35"/>
      <c r="B160" s="36"/>
      <c r="C160" s="187" t="s">
        <v>322</v>
      </c>
      <c r="D160" s="187" t="s">
        <v>147</v>
      </c>
      <c r="E160" s="188" t="s">
        <v>1028</v>
      </c>
      <c r="F160" s="189" t="s">
        <v>1029</v>
      </c>
      <c r="G160" s="190" t="s">
        <v>709</v>
      </c>
      <c r="H160" s="191">
        <v>3</v>
      </c>
      <c r="I160" s="192"/>
      <c r="J160" s="193">
        <f t="shared" si="20"/>
        <v>0</v>
      </c>
      <c r="K160" s="189" t="s">
        <v>151</v>
      </c>
      <c r="L160" s="40"/>
      <c r="M160" s="194" t="s">
        <v>1</v>
      </c>
      <c r="N160" s="195" t="s">
        <v>43</v>
      </c>
      <c r="O160" s="72"/>
      <c r="P160" s="196">
        <f t="shared" si="21"/>
        <v>0</v>
      </c>
      <c r="Q160" s="196">
        <v>0</v>
      </c>
      <c r="R160" s="196">
        <f t="shared" si="22"/>
        <v>0</v>
      </c>
      <c r="S160" s="196">
        <v>0</v>
      </c>
      <c r="T160" s="197">
        <f t="shared" si="23"/>
        <v>0</v>
      </c>
      <c r="U160" s="35"/>
      <c r="V160" s="35"/>
      <c r="W160" s="35"/>
      <c r="X160" s="35"/>
      <c r="Y160" s="35"/>
      <c r="Z160" s="35"/>
      <c r="AA160" s="35"/>
      <c r="AB160" s="35"/>
      <c r="AC160" s="35"/>
      <c r="AD160" s="35"/>
      <c r="AE160" s="35"/>
      <c r="AR160" s="198" t="s">
        <v>244</v>
      </c>
      <c r="AT160" s="198" t="s">
        <v>147</v>
      </c>
      <c r="AU160" s="198" t="s">
        <v>88</v>
      </c>
      <c r="AY160" s="18" t="s">
        <v>144</v>
      </c>
      <c r="BE160" s="199">
        <f t="shared" si="24"/>
        <v>0</v>
      </c>
      <c r="BF160" s="199">
        <f t="shared" si="25"/>
        <v>0</v>
      </c>
      <c r="BG160" s="199">
        <f t="shared" si="26"/>
        <v>0</v>
      </c>
      <c r="BH160" s="199">
        <f t="shared" si="27"/>
        <v>0</v>
      </c>
      <c r="BI160" s="199">
        <f t="shared" si="28"/>
        <v>0</v>
      </c>
      <c r="BJ160" s="18" t="s">
        <v>86</v>
      </c>
      <c r="BK160" s="199">
        <f t="shared" si="29"/>
        <v>0</v>
      </c>
      <c r="BL160" s="18" t="s">
        <v>244</v>
      </c>
      <c r="BM160" s="198" t="s">
        <v>1030</v>
      </c>
    </row>
    <row r="161" spans="1:65" s="2" customFormat="1" ht="24.2" customHeight="1">
      <c r="A161" s="35"/>
      <c r="B161" s="36"/>
      <c r="C161" s="187" t="s">
        <v>326</v>
      </c>
      <c r="D161" s="187" t="s">
        <v>147</v>
      </c>
      <c r="E161" s="188" t="s">
        <v>1031</v>
      </c>
      <c r="F161" s="189" t="s">
        <v>1032</v>
      </c>
      <c r="G161" s="190" t="s">
        <v>709</v>
      </c>
      <c r="H161" s="191">
        <v>1</v>
      </c>
      <c r="I161" s="192"/>
      <c r="J161" s="193">
        <f t="shared" si="20"/>
        <v>0</v>
      </c>
      <c r="K161" s="189" t="s">
        <v>151</v>
      </c>
      <c r="L161" s="40"/>
      <c r="M161" s="194" t="s">
        <v>1</v>
      </c>
      <c r="N161" s="195" t="s">
        <v>43</v>
      </c>
      <c r="O161" s="72"/>
      <c r="P161" s="196">
        <f t="shared" si="21"/>
        <v>0</v>
      </c>
      <c r="Q161" s="196">
        <v>0</v>
      </c>
      <c r="R161" s="196">
        <f t="shared" si="22"/>
        <v>0</v>
      </c>
      <c r="S161" s="196">
        <v>0</v>
      </c>
      <c r="T161" s="197">
        <f t="shared" si="23"/>
        <v>0</v>
      </c>
      <c r="U161" s="35"/>
      <c r="V161" s="35"/>
      <c r="W161" s="35"/>
      <c r="X161" s="35"/>
      <c r="Y161" s="35"/>
      <c r="Z161" s="35"/>
      <c r="AA161" s="35"/>
      <c r="AB161" s="35"/>
      <c r="AC161" s="35"/>
      <c r="AD161" s="35"/>
      <c r="AE161" s="35"/>
      <c r="AR161" s="198" t="s">
        <v>244</v>
      </c>
      <c r="AT161" s="198" t="s">
        <v>147</v>
      </c>
      <c r="AU161" s="198" t="s">
        <v>88</v>
      </c>
      <c r="AY161" s="18" t="s">
        <v>144</v>
      </c>
      <c r="BE161" s="199">
        <f t="shared" si="24"/>
        <v>0</v>
      </c>
      <c r="BF161" s="199">
        <f t="shared" si="25"/>
        <v>0</v>
      </c>
      <c r="BG161" s="199">
        <f t="shared" si="26"/>
        <v>0</v>
      </c>
      <c r="BH161" s="199">
        <f t="shared" si="27"/>
        <v>0</v>
      </c>
      <c r="BI161" s="199">
        <f t="shared" si="28"/>
        <v>0</v>
      </c>
      <c r="BJ161" s="18" t="s">
        <v>86</v>
      </c>
      <c r="BK161" s="199">
        <f t="shared" si="29"/>
        <v>0</v>
      </c>
      <c r="BL161" s="18" t="s">
        <v>244</v>
      </c>
      <c r="BM161" s="198" t="s">
        <v>1033</v>
      </c>
    </row>
    <row r="162" spans="1:65" s="2" customFormat="1" ht="16.5" customHeight="1">
      <c r="A162" s="35"/>
      <c r="B162" s="36"/>
      <c r="C162" s="187" t="s">
        <v>330</v>
      </c>
      <c r="D162" s="187" t="s">
        <v>147</v>
      </c>
      <c r="E162" s="188" t="s">
        <v>1034</v>
      </c>
      <c r="F162" s="189" t="s">
        <v>1035</v>
      </c>
      <c r="G162" s="190" t="s">
        <v>709</v>
      </c>
      <c r="H162" s="191">
        <v>2</v>
      </c>
      <c r="I162" s="192"/>
      <c r="J162" s="193">
        <f t="shared" si="20"/>
        <v>0</v>
      </c>
      <c r="K162" s="189" t="s">
        <v>151</v>
      </c>
      <c r="L162" s="40"/>
      <c r="M162" s="194" t="s">
        <v>1</v>
      </c>
      <c r="N162" s="195" t="s">
        <v>43</v>
      </c>
      <c r="O162" s="72"/>
      <c r="P162" s="196">
        <f t="shared" si="21"/>
        <v>0</v>
      </c>
      <c r="Q162" s="196">
        <v>0</v>
      </c>
      <c r="R162" s="196">
        <f t="shared" si="22"/>
        <v>0</v>
      </c>
      <c r="S162" s="196">
        <v>0</v>
      </c>
      <c r="T162" s="197">
        <f t="shared" si="23"/>
        <v>0</v>
      </c>
      <c r="U162" s="35"/>
      <c r="V162" s="35"/>
      <c r="W162" s="35"/>
      <c r="X162" s="35"/>
      <c r="Y162" s="35"/>
      <c r="Z162" s="35"/>
      <c r="AA162" s="35"/>
      <c r="AB162" s="35"/>
      <c r="AC162" s="35"/>
      <c r="AD162" s="35"/>
      <c r="AE162" s="35"/>
      <c r="AR162" s="198" t="s">
        <v>244</v>
      </c>
      <c r="AT162" s="198" t="s">
        <v>147</v>
      </c>
      <c r="AU162" s="198" t="s">
        <v>88</v>
      </c>
      <c r="AY162" s="18" t="s">
        <v>144</v>
      </c>
      <c r="BE162" s="199">
        <f t="shared" si="24"/>
        <v>0</v>
      </c>
      <c r="BF162" s="199">
        <f t="shared" si="25"/>
        <v>0</v>
      </c>
      <c r="BG162" s="199">
        <f t="shared" si="26"/>
        <v>0</v>
      </c>
      <c r="BH162" s="199">
        <f t="shared" si="27"/>
        <v>0</v>
      </c>
      <c r="BI162" s="199">
        <f t="shared" si="28"/>
        <v>0</v>
      </c>
      <c r="BJ162" s="18" t="s">
        <v>86</v>
      </c>
      <c r="BK162" s="199">
        <f t="shared" si="29"/>
        <v>0</v>
      </c>
      <c r="BL162" s="18" t="s">
        <v>244</v>
      </c>
      <c r="BM162" s="198" t="s">
        <v>1036</v>
      </c>
    </row>
    <row r="163" spans="1:65" s="2" customFormat="1" ht="16.5" customHeight="1">
      <c r="A163" s="35"/>
      <c r="B163" s="36"/>
      <c r="C163" s="187" t="s">
        <v>336</v>
      </c>
      <c r="D163" s="187" t="s">
        <v>147</v>
      </c>
      <c r="E163" s="188" t="s">
        <v>1037</v>
      </c>
      <c r="F163" s="189" t="s">
        <v>1038</v>
      </c>
      <c r="G163" s="190" t="s">
        <v>709</v>
      </c>
      <c r="H163" s="191">
        <v>2</v>
      </c>
      <c r="I163" s="192"/>
      <c r="J163" s="193">
        <f t="shared" si="20"/>
        <v>0</v>
      </c>
      <c r="K163" s="189" t="s">
        <v>151</v>
      </c>
      <c r="L163" s="40"/>
      <c r="M163" s="194" t="s">
        <v>1</v>
      </c>
      <c r="N163" s="195" t="s">
        <v>43</v>
      </c>
      <c r="O163" s="72"/>
      <c r="P163" s="196">
        <f t="shared" si="21"/>
        <v>0</v>
      </c>
      <c r="Q163" s="196">
        <v>0</v>
      </c>
      <c r="R163" s="196">
        <f t="shared" si="22"/>
        <v>0</v>
      </c>
      <c r="S163" s="196">
        <v>0</v>
      </c>
      <c r="T163" s="197">
        <f t="shared" si="23"/>
        <v>0</v>
      </c>
      <c r="U163" s="35"/>
      <c r="V163" s="35"/>
      <c r="W163" s="35"/>
      <c r="X163" s="35"/>
      <c r="Y163" s="35"/>
      <c r="Z163" s="35"/>
      <c r="AA163" s="35"/>
      <c r="AB163" s="35"/>
      <c r="AC163" s="35"/>
      <c r="AD163" s="35"/>
      <c r="AE163" s="35"/>
      <c r="AR163" s="198" t="s">
        <v>244</v>
      </c>
      <c r="AT163" s="198" t="s">
        <v>147</v>
      </c>
      <c r="AU163" s="198" t="s">
        <v>88</v>
      </c>
      <c r="AY163" s="18" t="s">
        <v>144</v>
      </c>
      <c r="BE163" s="199">
        <f t="shared" si="24"/>
        <v>0</v>
      </c>
      <c r="BF163" s="199">
        <f t="shared" si="25"/>
        <v>0</v>
      </c>
      <c r="BG163" s="199">
        <f t="shared" si="26"/>
        <v>0</v>
      </c>
      <c r="BH163" s="199">
        <f t="shared" si="27"/>
        <v>0</v>
      </c>
      <c r="BI163" s="199">
        <f t="shared" si="28"/>
        <v>0</v>
      </c>
      <c r="BJ163" s="18" t="s">
        <v>86</v>
      </c>
      <c r="BK163" s="199">
        <f t="shared" si="29"/>
        <v>0</v>
      </c>
      <c r="BL163" s="18" t="s">
        <v>244</v>
      </c>
      <c r="BM163" s="198" t="s">
        <v>1039</v>
      </c>
    </row>
    <row r="164" spans="1:65" s="2" customFormat="1" ht="16.5" customHeight="1">
      <c r="A164" s="35"/>
      <c r="B164" s="36"/>
      <c r="C164" s="187" t="s">
        <v>341</v>
      </c>
      <c r="D164" s="187" t="s">
        <v>147</v>
      </c>
      <c r="E164" s="188" t="s">
        <v>1040</v>
      </c>
      <c r="F164" s="189" t="s">
        <v>1041</v>
      </c>
      <c r="G164" s="190" t="s">
        <v>709</v>
      </c>
      <c r="H164" s="191">
        <v>2</v>
      </c>
      <c r="I164" s="192"/>
      <c r="J164" s="193">
        <f t="shared" si="20"/>
        <v>0</v>
      </c>
      <c r="K164" s="189" t="s">
        <v>151</v>
      </c>
      <c r="L164" s="40"/>
      <c r="M164" s="194" t="s">
        <v>1</v>
      </c>
      <c r="N164" s="195" t="s">
        <v>43</v>
      </c>
      <c r="O164" s="72"/>
      <c r="P164" s="196">
        <f t="shared" si="21"/>
        <v>0</v>
      </c>
      <c r="Q164" s="196">
        <v>0</v>
      </c>
      <c r="R164" s="196">
        <f t="shared" si="22"/>
        <v>0</v>
      </c>
      <c r="S164" s="196">
        <v>0</v>
      </c>
      <c r="T164" s="197">
        <f t="shared" si="23"/>
        <v>0</v>
      </c>
      <c r="U164" s="35"/>
      <c r="V164" s="35"/>
      <c r="W164" s="35"/>
      <c r="X164" s="35"/>
      <c r="Y164" s="35"/>
      <c r="Z164" s="35"/>
      <c r="AA164" s="35"/>
      <c r="AB164" s="35"/>
      <c r="AC164" s="35"/>
      <c r="AD164" s="35"/>
      <c r="AE164" s="35"/>
      <c r="AR164" s="198" t="s">
        <v>244</v>
      </c>
      <c r="AT164" s="198" t="s">
        <v>147</v>
      </c>
      <c r="AU164" s="198" t="s">
        <v>88</v>
      </c>
      <c r="AY164" s="18" t="s">
        <v>144</v>
      </c>
      <c r="BE164" s="199">
        <f t="shared" si="24"/>
        <v>0</v>
      </c>
      <c r="BF164" s="199">
        <f t="shared" si="25"/>
        <v>0</v>
      </c>
      <c r="BG164" s="199">
        <f t="shared" si="26"/>
        <v>0</v>
      </c>
      <c r="BH164" s="199">
        <f t="shared" si="27"/>
        <v>0</v>
      </c>
      <c r="BI164" s="199">
        <f t="shared" si="28"/>
        <v>0</v>
      </c>
      <c r="BJ164" s="18" t="s">
        <v>86</v>
      </c>
      <c r="BK164" s="199">
        <f t="shared" si="29"/>
        <v>0</v>
      </c>
      <c r="BL164" s="18" t="s">
        <v>244</v>
      </c>
      <c r="BM164" s="198" t="s">
        <v>1042</v>
      </c>
    </row>
    <row r="165" spans="1:65" s="2" customFormat="1" ht="16.5" customHeight="1">
      <c r="A165" s="35"/>
      <c r="B165" s="36"/>
      <c r="C165" s="187" t="s">
        <v>347</v>
      </c>
      <c r="D165" s="187" t="s">
        <v>147</v>
      </c>
      <c r="E165" s="188" t="s">
        <v>1043</v>
      </c>
      <c r="F165" s="189" t="s">
        <v>1044</v>
      </c>
      <c r="G165" s="190" t="s">
        <v>709</v>
      </c>
      <c r="H165" s="191">
        <v>2</v>
      </c>
      <c r="I165" s="192"/>
      <c r="J165" s="193">
        <f t="shared" si="20"/>
        <v>0</v>
      </c>
      <c r="K165" s="189" t="s">
        <v>151</v>
      </c>
      <c r="L165" s="40"/>
      <c r="M165" s="194" t="s">
        <v>1</v>
      </c>
      <c r="N165" s="195" t="s">
        <v>43</v>
      </c>
      <c r="O165" s="72"/>
      <c r="P165" s="196">
        <f t="shared" si="21"/>
        <v>0</v>
      </c>
      <c r="Q165" s="196">
        <v>0</v>
      </c>
      <c r="R165" s="196">
        <f t="shared" si="22"/>
        <v>0</v>
      </c>
      <c r="S165" s="196">
        <v>0</v>
      </c>
      <c r="T165" s="197">
        <f t="shared" si="23"/>
        <v>0</v>
      </c>
      <c r="U165" s="35"/>
      <c r="V165" s="35"/>
      <c r="W165" s="35"/>
      <c r="X165" s="35"/>
      <c r="Y165" s="35"/>
      <c r="Z165" s="35"/>
      <c r="AA165" s="35"/>
      <c r="AB165" s="35"/>
      <c r="AC165" s="35"/>
      <c r="AD165" s="35"/>
      <c r="AE165" s="35"/>
      <c r="AR165" s="198" t="s">
        <v>244</v>
      </c>
      <c r="AT165" s="198" t="s">
        <v>147</v>
      </c>
      <c r="AU165" s="198" t="s">
        <v>88</v>
      </c>
      <c r="AY165" s="18" t="s">
        <v>144</v>
      </c>
      <c r="BE165" s="199">
        <f t="shared" si="24"/>
        <v>0</v>
      </c>
      <c r="BF165" s="199">
        <f t="shared" si="25"/>
        <v>0</v>
      </c>
      <c r="BG165" s="199">
        <f t="shared" si="26"/>
        <v>0</v>
      </c>
      <c r="BH165" s="199">
        <f t="shared" si="27"/>
        <v>0</v>
      </c>
      <c r="BI165" s="199">
        <f t="shared" si="28"/>
        <v>0</v>
      </c>
      <c r="BJ165" s="18" t="s">
        <v>86</v>
      </c>
      <c r="BK165" s="199">
        <f t="shared" si="29"/>
        <v>0</v>
      </c>
      <c r="BL165" s="18" t="s">
        <v>244</v>
      </c>
      <c r="BM165" s="198" t="s">
        <v>1045</v>
      </c>
    </row>
    <row r="166" spans="1:65" s="2" customFormat="1" ht="16.5" customHeight="1">
      <c r="A166" s="35"/>
      <c r="B166" s="36"/>
      <c r="C166" s="187" t="s">
        <v>352</v>
      </c>
      <c r="D166" s="187" t="s">
        <v>147</v>
      </c>
      <c r="E166" s="188" t="s">
        <v>1046</v>
      </c>
      <c r="F166" s="189" t="s">
        <v>1047</v>
      </c>
      <c r="G166" s="190" t="s">
        <v>709</v>
      </c>
      <c r="H166" s="191">
        <v>4</v>
      </c>
      <c r="I166" s="192"/>
      <c r="J166" s="193">
        <f t="shared" si="20"/>
        <v>0</v>
      </c>
      <c r="K166" s="189" t="s">
        <v>151</v>
      </c>
      <c r="L166" s="40"/>
      <c r="M166" s="194" t="s">
        <v>1</v>
      </c>
      <c r="N166" s="195" t="s">
        <v>43</v>
      </c>
      <c r="O166" s="72"/>
      <c r="P166" s="196">
        <f t="shared" si="21"/>
        <v>0</v>
      </c>
      <c r="Q166" s="196">
        <v>0</v>
      </c>
      <c r="R166" s="196">
        <f t="shared" si="22"/>
        <v>0</v>
      </c>
      <c r="S166" s="196">
        <v>0</v>
      </c>
      <c r="T166" s="197">
        <f t="shared" si="23"/>
        <v>0</v>
      </c>
      <c r="U166" s="35"/>
      <c r="V166" s="35"/>
      <c r="W166" s="35"/>
      <c r="X166" s="35"/>
      <c r="Y166" s="35"/>
      <c r="Z166" s="35"/>
      <c r="AA166" s="35"/>
      <c r="AB166" s="35"/>
      <c r="AC166" s="35"/>
      <c r="AD166" s="35"/>
      <c r="AE166" s="35"/>
      <c r="AR166" s="198" t="s">
        <v>244</v>
      </c>
      <c r="AT166" s="198" t="s">
        <v>147</v>
      </c>
      <c r="AU166" s="198" t="s">
        <v>88</v>
      </c>
      <c r="AY166" s="18" t="s">
        <v>144</v>
      </c>
      <c r="BE166" s="199">
        <f t="shared" si="24"/>
        <v>0</v>
      </c>
      <c r="BF166" s="199">
        <f t="shared" si="25"/>
        <v>0</v>
      </c>
      <c r="BG166" s="199">
        <f t="shared" si="26"/>
        <v>0</v>
      </c>
      <c r="BH166" s="199">
        <f t="shared" si="27"/>
        <v>0</v>
      </c>
      <c r="BI166" s="199">
        <f t="shared" si="28"/>
        <v>0</v>
      </c>
      <c r="BJ166" s="18" t="s">
        <v>86</v>
      </c>
      <c r="BK166" s="199">
        <f t="shared" si="29"/>
        <v>0</v>
      </c>
      <c r="BL166" s="18" t="s">
        <v>244</v>
      </c>
      <c r="BM166" s="198" t="s">
        <v>1048</v>
      </c>
    </row>
    <row r="167" spans="1:65" s="2" customFormat="1" ht="16.5" customHeight="1">
      <c r="A167" s="35"/>
      <c r="B167" s="36"/>
      <c r="C167" s="187" t="s">
        <v>358</v>
      </c>
      <c r="D167" s="187" t="s">
        <v>147</v>
      </c>
      <c r="E167" s="188" t="s">
        <v>1049</v>
      </c>
      <c r="F167" s="189" t="s">
        <v>1050</v>
      </c>
      <c r="G167" s="190" t="s">
        <v>709</v>
      </c>
      <c r="H167" s="191">
        <v>2</v>
      </c>
      <c r="I167" s="192"/>
      <c r="J167" s="193">
        <f t="shared" si="20"/>
        <v>0</v>
      </c>
      <c r="K167" s="189" t="s">
        <v>151</v>
      </c>
      <c r="L167" s="40"/>
      <c r="M167" s="194" t="s">
        <v>1</v>
      </c>
      <c r="N167" s="195" t="s">
        <v>43</v>
      </c>
      <c r="O167" s="72"/>
      <c r="P167" s="196">
        <f t="shared" si="21"/>
        <v>0</v>
      </c>
      <c r="Q167" s="196">
        <v>0</v>
      </c>
      <c r="R167" s="196">
        <f t="shared" si="22"/>
        <v>0</v>
      </c>
      <c r="S167" s="196">
        <v>0</v>
      </c>
      <c r="T167" s="197">
        <f t="shared" si="23"/>
        <v>0</v>
      </c>
      <c r="U167" s="35"/>
      <c r="V167" s="35"/>
      <c r="W167" s="35"/>
      <c r="X167" s="35"/>
      <c r="Y167" s="35"/>
      <c r="Z167" s="35"/>
      <c r="AA167" s="35"/>
      <c r="AB167" s="35"/>
      <c r="AC167" s="35"/>
      <c r="AD167" s="35"/>
      <c r="AE167" s="35"/>
      <c r="AR167" s="198" t="s">
        <v>244</v>
      </c>
      <c r="AT167" s="198" t="s">
        <v>147</v>
      </c>
      <c r="AU167" s="198" t="s">
        <v>88</v>
      </c>
      <c r="AY167" s="18" t="s">
        <v>144</v>
      </c>
      <c r="BE167" s="199">
        <f t="shared" si="24"/>
        <v>0</v>
      </c>
      <c r="BF167" s="199">
        <f t="shared" si="25"/>
        <v>0</v>
      </c>
      <c r="BG167" s="199">
        <f t="shared" si="26"/>
        <v>0</v>
      </c>
      <c r="BH167" s="199">
        <f t="shared" si="27"/>
        <v>0</v>
      </c>
      <c r="BI167" s="199">
        <f t="shared" si="28"/>
        <v>0</v>
      </c>
      <c r="BJ167" s="18" t="s">
        <v>86</v>
      </c>
      <c r="BK167" s="199">
        <f t="shared" si="29"/>
        <v>0</v>
      </c>
      <c r="BL167" s="18" t="s">
        <v>244</v>
      </c>
      <c r="BM167" s="198" t="s">
        <v>1051</v>
      </c>
    </row>
    <row r="168" spans="1:65" s="2" customFormat="1" ht="16.5" customHeight="1">
      <c r="A168" s="35"/>
      <c r="B168" s="36"/>
      <c r="C168" s="187" t="s">
        <v>364</v>
      </c>
      <c r="D168" s="187" t="s">
        <v>147</v>
      </c>
      <c r="E168" s="188" t="s">
        <v>1052</v>
      </c>
      <c r="F168" s="189" t="s">
        <v>1053</v>
      </c>
      <c r="G168" s="190" t="s">
        <v>709</v>
      </c>
      <c r="H168" s="191">
        <v>2</v>
      </c>
      <c r="I168" s="192"/>
      <c r="J168" s="193">
        <f t="shared" si="20"/>
        <v>0</v>
      </c>
      <c r="K168" s="189" t="s">
        <v>151</v>
      </c>
      <c r="L168" s="40"/>
      <c r="M168" s="194" t="s">
        <v>1</v>
      </c>
      <c r="N168" s="195" t="s">
        <v>43</v>
      </c>
      <c r="O168" s="72"/>
      <c r="P168" s="196">
        <f t="shared" si="21"/>
        <v>0</v>
      </c>
      <c r="Q168" s="196">
        <v>0</v>
      </c>
      <c r="R168" s="196">
        <f t="shared" si="22"/>
        <v>0</v>
      </c>
      <c r="S168" s="196">
        <v>0</v>
      </c>
      <c r="T168" s="197">
        <f t="shared" si="23"/>
        <v>0</v>
      </c>
      <c r="U168" s="35"/>
      <c r="V168" s="35"/>
      <c r="W168" s="35"/>
      <c r="X168" s="35"/>
      <c r="Y168" s="35"/>
      <c r="Z168" s="35"/>
      <c r="AA168" s="35"/>
      <c r="AB168" s="35"/>
      <c r="AC168" s="35"/>
      <c r="AD168" s="35"/>
      <c r="AE168" s="35"/>
      <c r="AR168" s="198" t="s">
        <v>244</v>
      </c>
      <c r="AT168" s="198" t="s">
        <v>147</v>
      </c>
      <c r="AU168" s="198" t="s">
        <v>88</v>
      </c>
      <c r="AY168" s="18" t="s">
        <v>144</v>
      </c>
      <c r="BE168" s="199">
        <f t="shared" si="24"/>
        <v>0</v>
      </c>
      <c r="BF168" s="199">
        <f t="shared" si="25"/>
        <v>0</v>
      </c>
      <c r="BG168" s="199">
        <f t="shared" si="26"/>
        <v>0</v>
      </c>
      <c r="BH168" s="199">
        <f t="shared" si="27"/>
        <v>0</v>
      </c>
      <c r="BI168" s="199">
        <f t="shared" si="28"/>
        <v>0</v>
      </c>
      <c r="BJ168" s="18" t="s">
        <v>86</v>
      </c>
      <c r="BK168" s="199">
        <f t="shared" si="29"/>
        <v>0</v>
      </c>
      <c r="BL168" s="18" t="s">
        <v>244</v>
      </c>
      <c r="BM168" s="198" t="s">
        <v>1054</v>
      </c>
    </row>
    <row r="169" spans="1:65" s="2" customFormat="1" ht="16.5" customHeight="1">
      <c r="A169" s="35"/>
      <c r="B169" s="36"/>
      <c r="C169" s="187" t="s">
        <v>369</v>
      </c>
      <c r="D169" s="187" t="s">
        <v>147</v>
      </c>
      <c r="E169" s="188" t="s">
        <v>1055</v>
      </c>
      <c r="F169" s="189" t="s">
        <v>1056</v>
      </c>
      <c r="G169" s="190" t="s">
        <v>709</v>
      </c>
      <c r="H169" s="191">
        <v>2</v>
      </c>
      <c r="I169" s="192"/>
      <c r="J169" s="193">
        <f t="shared" si="20"/>
        <v>0</v>
      </c>
      <c r="K169" s="189" t="s">
        <v>151</v>
      </c>
      <c r="L169" s="40"/>
      <c r="M169" s="194" t="s">
        <v>1</v>
      </c>
      <c r="N169" s="195" t="s">
        <v>43</v>
      </c>
      <c r="O169" s="72"/>
      <c r="P169" s="196">
        <f t="shared" si="21"/>
        <v>0</v>
      </c>
      <c r="Q169" s="196">
        <v>0</v>
      </c>
      <c r="R169" s="196">
        <f t="shared" si="22"/>
        <v>0</v>
      </c>
      <c r="S169" s="196">
        <v>0</v>
      </c>
      <c r="T169" s="197">
        <f t="shared" si="23"/>
        <v>0</v>
      </c>
      <c r="U169" s="35"/>
      <c r="V169" s="35"/>
      <c r="W169" s="35"/>
      <c r="X169" s="35"/>
      <c r="Y169" s="35"/>
      <c r="Z169" s="35"/>
      <c r="AA169" s="35"/>
      <c r="AB169" s="35"/>
      <c r="AC169" s="35"/>
      <c r="AD169" s="35"/>
      <c r="AE169" s="35"/>
      <c r="AR169" s="198" t="s">
        <v>244</v>
      </c>
      <c r="AT169" s="198" t="s">
        <v>147</v>
      </c>
      <c r="AU169" s="198" t="s">
        <v>88</v>
      </c>
      <c r="AY169" s="18" t="s">
        <v>144</v>
      </c>
      <c r="BE169" s="199">
        <f t="shared" si="24"/>
        <v>0</v>
      </c>
      <c r="BF169" s="199">
        <f t="shared" si="25"/>
        <v>0</v>
      </c>
      <c r="BG169" s="199">
        <f t="shared" si="26"/>
        <v>0</v>
      </c>
      <c r="BH169" s="199">
        <f t="shared" si="27"/>
        <v>0</v>
      </c>
      <c r="BI169" s="199">
        <f t="shared" si="28"/>
        <v>0</v>
      </c>
      <c r="BJ169" s="18" t="s">
        <v>86</v>
      </c>
      <c r="BK169" s="199">
        <f t="shared" si="29"/>
        <v>0</v>
      </c>
      <c r="BL169" s="18" t="s">
        <v>244</v>
      </c>
      <c r="BM169" s="198" t="s">
        <v>1057</v>
      </c>
    </row>
    <row r="170" spans="1:65" s="2" customFormat="1" ht="16.5" customHeight="1">
      <c r="A170" s="35"/>
      <c r="B170" s="36"/>
      <c r="C170" s="187" t="s">
        <v>373</v>
      </c>
      <c r="D170" s="187" t="s">
        <v>147</v>
      </c>
      <c r="E170" s="188" t="s">
        <v>1058</v>
      </c>
      <c r="F170" s="189" t="s">
        <v>1059</v>
      </c>
      <c r="G170" s="190" t="s">
        <v>709</v>
      </c>
      <c r="H170" s="191">
        <v>3</v>
      </c>
      <c r="I170" s="192"/>
      <c r="J170" s="193">
        <f t="shared" si="20"/>
        <v>0</v>
      </c>
      <c r="K170" s="189" t="s">
        <v>151</v>
      </c>
      <c r="L170" s="40"/>
      <c r="M170" s="194" t="s">
        <v>1</v>
      </c>
      <c r="N170" s="195" t="s">
        <v>43</v>
      </c>
      <c r="O170" s="72"/>
      <c r="P170" s="196">
        <f t="shared" si="21"/>
        <v>0</v>
      </c>
      <c r="Q170" s="196">
        <v>0</v>
      </c>
      <c r="R170" s="196">
        <f t="shared" si="22"/>
        <v>0</v>
      </c>
      <c r="S170" s="196">
        <v>0</v>
      </c>
      <c r="T170" s="197">
        <f t="shared" si="23"/>
        <v>0</v>
      </c>
      <c r="U170" s="35"/>
      <c r="V170" s="35"/>
      <c r="W170" s="35"/>
      <c r="X170" s="35"/>
      <c r="Y170" s="35"/>
      <c r="Z170" s="35"/>
      <c r="AA170" s="35"/>
      <c r="AB170" s="35"/>
      <c r="AC170" s="35"/>
      <c r="AD170" s="35"/>
      <c r="AE170" s="35"/>
      <c r="AR170" s="198" t="s">
        <v>244</v>
      </c>
      <c r="AT170" s="198" t="s">
        <v>147</v>
      </c>
      <c r="AU170" s="198" t="s">
        <v>88</v>
      </c>
      <c r="AY170" s="18" t="s">
        <v>144</v>
      </c>
      <c r="BE170" s="199">
        <f t="shared" si="24"/>
        <v>0</v>
      </c>
      <c r="BF170" s="199">
        <f t="shared" si="25"/>
        <v>0</v>
      </c>
      <c r="BG170" s="199">
        <f t="shared" si="26"/>
        <v>0</v>
      </c>
      <c r="BH170" s="199">
        <f t="shared" si="27"/>
        <v>0</v>
      </c>
      <c r="BI170" s="199">
        <f t="shared" si="28"/>
        <v>0</v>
      </c>
      <c r="BJ170" s="18" t="s">
        <v>86</v>
      </c>
      <c r="BK170" s="199">
        <f t="shared" si="29"/>
        <v>0</v>
      </c>
      <c r="BL170" s="18" t="s">
        <v>244</v>
      </c>
      <c r="BM170" s="198" t="s">
        <v>1060</v>
      </c>
    </row>
    <row r="171" spans="1:65" s="2" customFormat="1" ht="16.5" customHeight="1">
      <c r="A171" s="35"/>
      <c r="B171" s="36"/>
      <c r="C171" s="187" t="s">
        <v>380</v>
      </c>
      <c r="D171" s="187" t="s">
        <v>147</v>
      </c>
      <c r="E171" s="188" t="s">
        <v>1061</v>
      </c>
      <c r="F171" s="189" t="s">
        <v>1062</v>
      </c>
      <c r="G171" s="190" t="s">
        <v>709</v>
      </c>
      <c r="H171" s="191">
        <v>3</v>
      </c>
      <c r="I171" s="192"/>
      <c r="J171" s="193">
        <f t="shared" si="20"/>
        <v>0</v>
      </c>
      <c r="K171" s="189" t="s">
        <v>151</v>
      </c>
      <c r="L171" s="40"/>
      <c r="M171" s="194" t="s">
        <v>1</v>
      </c>
      <c r="N171" s="195" t="s">
        <v>43</v>
      </c>
      <c r="O171" s="72"/>
      <c r="P171" s="196">
        <f t="shared" si="21"/>
        <v>0</v>
      </c>
      <c r="Q171" s="196">
        <v>0</v>
      </c>
      <c r="R171" s="196">
        <f t="shared" si="22"/>
        <v>0</v>
      </c>
      <c r="S171" s="196">
        <v>0</v>
      </c>
      <c r="T171" s="197">
        <f t="shared" si="23"/>
        <v>0</v>
      </c>
      <c r="U171" s="35"/>
      <c r="V171" s="35"/>
      <c r="W171" s="35"/>
      <c r="X171" s="35"/>
      <c r="Y171" s="35"/>
      <c r="Z171" s="35"/>
      <c r="AA171" s="35"/>
      <c r="AB171" s="35"/>
      <c r="AC171" s="35"/>
      <c r="AD171" s="35"/>
      <c r="AE171" s="35"/>
      <c r="AR171" s="198" t="s">
        <v>244</v>
      </c>
      <c r="AT171" s="198" t="s">
        <v>147</v>
      </c>
      <c r="AU171" s="198" t="s">
        <v>88</v>
      </c>
      <c r="AY171" s="18" t="s">
        <v>144</v>
      </c>
      <c r="BE171" s="199">
        <f t="shared" si="24"/>
        <v>0</v>
      </c>
      <c r="BF171" s="199">
        <f t="shared" si="25"/>
        <v>0</v>
      </c>
      <c r="BG171" s="199">
        <f t="shared" si="26"/>
        <v>0</v>
      </c>
      <c r="BH171" s="199">
        <f t="shared" si="27"/>
        <v>0</v>
      </c>
      <c r="BI171" s="199">
        <f t="shared" si="28"/>
        <v>0</v>
      </c>
      <c r="BJ171" s="18" t="s">
        <v>86</v>
      </c>
      <c r="BK171" s="199">
        <f t="shared" si="29"/>
        <v>0</v>
      </c>
      <c r="BL171" s="18" t="s">
        <v>244</v>
      </c>
      <c r="BM171" s="198" t="s">
        <v>1063</v>
      </c>
    </row>
    <row r="172" spans="1:65" s="12" customFormat="1" ht="22.9" customHeight="1">
      <c r="B172" s="171"/>
      <c r="C172" s="172"/>
      <c r="D172" s="173" t="s">
        <v>77</v>
      </c>
      <c r="E172" s="185" t="s">
        <v>392</v>
      </c>
      <c r="F172" s="185" t="s">
        <v>393</v>
      </c>
      <c r="G172" s="172"/>
      <c r="H172" s="172"/>
      <c r="I172" s="175"/>
      <c r="J172" s="186">
        <f>BK172</f>
        <v>0</v>
      </c>
      <c r="K172" s="172"/>
      <c r="L172" s="177"/>
      <c r="M172" s="178"/>
      <c r="N172" s="179"/>
      <c r="O172" s="179"/>
      <c r="P172" s="180">
        <f>SUM(P173:P176)</f>
        <v>0</v>
      </c>
      <c r="Q172" s="179"/>
      <c r="R172" s="180">
        <f>SUM(R173:R176)</f>
        <v>0</v>
      </c>
      <c r="S172" s="179"/>
      <c r="T172" s="181">
        <f>SUM(T173:T176)</f>
        <v>0</v>
      </c>
      <c r="AR172" s="182" t="s">
        <v>88</v>
      </c>
      <c r="AT172" s="183" t="s">
        <v>77</v>
      </c>
      <c r="AU172" s="183" t="s">
        <v>86</v>
      </c>
      <c r="AY172" s="182" t="s">
        <v>144</v>
      </c>
      <c r="BK172" s="184">
        <f>SUM(BK173:BK176)</f>
        <v>0</v>
      </c>
    </row>
    <row r="173" spans="1:65" s="2" customFormat="1" ht="16.5" customHeight="1">
      <c r="A173" s="35"/>
      <c r="B173" s="36"/>
      <c r="C173" s="187" t="s">
        <v>386</v>
      </c>
      <c r="D173" s="187" t="s">
        <v>147</v>
      </c>
      <c r="E173" s="188" t="s">
        <v>1064</v>
      </c>
      <c r="F173" s="189" t="s">
        <v>1065</v>
      </c>
      <c r="G173" s="190" t="s">
        <v>709</v>
      </c>
      <c r="H173" s="191">
        <v>1</v>
      </c>
      <c r="I173" s="192"/>
      <c r="J173" s="193">
        <f>ROUND(I173*H173,2)</f>
        <v>0</v>
      </c>
      <c r="K173" s="189" t="s">
        <v>151</v>
      </c>
      <c r="L173" s="40"/>
      <c r="M173" s="194" t="s">
        <v>1</v>
      </c>
      <c r="N173" s="195" t="s">
        <v>43</v>
      </c>
      <c r="O173" s="72"/>
      <c r="P173" s="196">
        <f>O173*H173</f>
        <v>0</v>
      </c>
      <c r="Q173" s="196">
        <v>0</v>
      </c>
      <c r="R173" s="196">
        <f>Q173*H173</f>
        <v>0</v>
      </c>
      <c r="S173" s="196">
        <v>0</v>
      </c>
      <c r="T173" s="197">
        <f>S173*H173</f>
        <v>0</v>
      </c>
      <c r="U173" s="35"/>
      <c r="V173" s="35"/>
      <c r="W173" s="35"/>
      <c r="X173" s="35"/>
      <c r="Y173" s="35"/>
      <c r="Z173" s="35"/>
      <c r="AA173" s="35"/>
      <c r="AB173" s="35"/>
      <c r="AC173" s="35"/>
      <c r="AD173" s="35"/>
      <c r="AE173" s="35"/>
      <c r="AR173" s="198" t="s">
        <v>244</v>
      </c>
      <c r="AT173" s="198" t="s">
        <v>147</v>
      </c>
      <c r="AU173" s="198" t="s">
        <v>88</v>
      </c>
      <c r="AY173" s="18" t="s">
        <v>144</v>
      </c>
      <c r="BE173" s="199">
        <f>IF(N173="základní",J173,0)</f>
        <v>0</v>
      </c>
      <c r="BF173" s="199">
        <f>IF(N173="snížená",J173,0)</f>
        <v>0</v>
      </c>
      <c r="BG173" s="199">
        <f>IF(N173="zákl. přenesená",J173,0)</f>
        <v>0</v>
      </c>
      <c r="BH173" s="199">
        <f>IF(N173="sníž. přenesená",J173,0)</f>
        <v>0</v>
      </c>
      <c r="BI173" s="199">
        <f>IF(N173="nulová",J173,0)</f>
        <v>0</v>
      </c>
      <c r="BJ173" s="18" t="s">
        <v>86</v>
      </c>
      <c r="BK173" s="199">
        <f>ROUND(I173*H173,2)</f>
        <v>0</v>
      </c>
      <c r="BL173" s="18" t="s">
        <v>244</v>
      </c>
      <c r="BM173" s="198" t="s">
        <v>1066</v>
      </c>
    </row>
    <row r="174" spans="1:65" s="2" customFormat="1" ht="16.5" customHeight="1">
      <c r="A174" s="35"/>
      <c r="B174" s="36"/>
      <c r="C174" s="187" t="s">
        <v>394</v>
      </c>
      <c r="D174" s="187" t="s">
        <v>147</v>
      </c>
      <c r="E174" s="188" t="s">
        <v>1067</v>
      </c>
      <c r="F174" s="189" t="s">
        <v>1068</v>
      </c>
      <c r="G174" s="190" t="s">
        <v>709</v>
      </c>
      <c r="H174" s="191">
        <v>1</v>
      </c>
      <c r="I174" s="192"/>
      <c r="J174" s="193">
        <f>ROUND(I174*H174,2)</f>
        <v>0</v>
      </c>
      <c r="K174" s="189" t="s">
        <v>151</v>
      </c>
      <c r="L174" s="40"/>
      <c r="M174" s="194" t="s">
        <v>1</v>
      </c>
      <c r="N174" s="195" t="s">
        <v>43</v>
      </c>
      <c r="O174" s="72"/>
      <c r="P174" s="196">
        <f>O174*H174</f>
        <v>0</v>
      </c>
      <c r="Q174" s="196">
        <v>0</v>
      </c>
      <c r="R174" s="196">
        <f>Q174*H174</f>
        <v>0</v>
      </c>
      <c r="S174" s="196">
        <v>0</v>
      </c>
      <c r="T174" s="197">
        <f>S174*H174</f>
        <v>0</v>
      </c>
      <c r="U174" s="35"/>
      <c r="V174" s="35"/>
      <c r="W174" s="35"/>
      <c r="X174" s="35"/>
      <c r="Y174" s="35"/>
      <c r="Z174" s="35"/>
      <c r="AA174" s="35"/>
      <c r="AB174" s="35"/>
      <c r="AC174" s="35"/>
      <c r="AD174" s="35"/>
      <c r="AE174" s="35"/>
      <c r="AR174" s="198" t="s">
        <v>244</v>
      </c>
      <c r="AT174" s="198" t="s">
        <v>147</v>
      </c>
      <c r="AU174" s="198" t="s">
        <v>88</v>
      </c>
      <c r="AY174" s="18" t="s">
        <v>144</v>
      </c>
      <c r="BE174" s="199">
        <f>IF(N174="základní",J174,0)</f>
        <v>0</v>
      </c>
      <c r="BF174" s="199">
        <f>IF(N174="snížená",J174,0)</f>
        <v>0</v>
      </c>
      <c r="BG174" s="199">
        <f>IF(N174="zákl. přenesená",J174,0)</f>
        <v>0</v>
      </c>
      <c r="BH174" s="199">
        <f>IF(N174="sníž. přenesená",J174,0)</f>
        <v>0</v>
      </c>
      <c r="BI174" s="199">
        <f>IF(N174="nulová",J174,0)</f>
        <v>0</v>
      </c>
      <c r="BJ174" s="18" t="s">
        <v>86</v>
      </c>
      <c r="BK174" s="199">
        <f>ROUND(I174*H174,2)</f>
        <v>0</v>
      </c>
      <c r="BL174" s="18" t="s">
        <v>244</v>
      </c>
      <c r="BM174" s="198" t="s">
        <v>1069</v>
      </c>
    </row>
    <row r="175" spans="1:65" s="2" customFormat="1" ht="16.5" customHeight="1">
      <c r="A175" s="35"/>
      <c r="B175" s="36"/>
      <c r="C175" s="187" t="s">
        <v>398</v>
      </c>
      <c r="D175" s="187" t="s">
        <v>147</v>
      </c>
      <c r="E175" s="188" t="s">
        <v>1070</v>
      </c>
      <c r="F175" s="189" t="s">
        <v>1071</v>
      </c>
      <c r="G175" s="190" t="s">
        <v>709</v>
      </c>
      <c r="H175" s="191">
        <v>1</v>
      </c>
      <c r="I175" s="192"/>
      <c r="J175" s="193">
        <f>ROUND(I175*H175,2)</f>
        <v>0</v>
      </c>
      <c r="K175" s="189" t="s">
        <v>151</v>
      </c>
      <c r="L175" s="40"/>
      <c r="M175" s="194" t="s">
        <v>1</v>
      </c>
      <c r="N175" s="195" t="s">
        <v>43</v>
      </c>
      <c r="O175" s="72"/>
      <c r="P175" s="196">
        <f>O175*H175</f>
        <v>0</v>
      </c>
      <c r="Q175" s="196">
        <v>0</v>
      </c>
      <c r="R175" s="196">
        <f>Q175*H175</f>
        <v>0</v>
      </c>
      <c r="S175" s="196">
        <v>0</v>
      </c>
      <c r="T175" s="197">
        <f>S175*H175</f>
        <v>0</v>
      </c>
      <c r="U175" s="35"/>
      <c r="V175" s="35"/>
      <c r="W175" s="35"/>
      <c r="X175" s="35"/>
      <c r="Y175" s="35"/>
      <c r="Z175" s="35"/>
      <c r="AA175" s="35"/>
      <c r="AB175" s="35"/>
      <c r="AC175" s="35"/>
      <c r="AD175" s="35"/>
      <c r="AE175" s="35"/>
      <c r="AR175" s="198" t="s">
        <v>244</v>
      </c>
      <c r="AT175" s="198" t="s">
        <v>147</v>
      </c>
      <c r="AU175" s="198" t="s">
        <v>88</v>
      </c>
      <c r="AY175" s="18" t="s">
        <v>144</v>
      </c>
      <c r="BE175" s="199">
        <f>IF(N175="základní",J175,0)</f>
        <v>0</v>
      </c>
      <c r="BF175" s="199">
        <f>IF(N175="snížená",J175,0)</f>
        <v>0</v>
      </c>
      <c r="BG175" s="199">
        <f>IF(N175="zákl. přenesená",J175,0)</f>
        <v>0</v>
      </c>
      <c r="BH175" s="199">
        <f>IF(N175="sníž. přenesená",J175,0)</f>
        <v>0</v>
      </c>
      <c r="BI175" s="199">
        <f>IF(N175="nulová",J175,0)</f>
        <v>0</v>
      </c>
      <c r="BJ175" s="18" t="s">
        <v>86</v>
      </c>
      <c r="BK175" s="199">
        <f>ROUND(I175*H175,2)</f>
        <v>0</v>
      </c>
      <c r="BL175" s="18" t="s">
        <v>244</v>
      </c>
      <c r="BM175" s="198" t="s">
        <v>1072</v>
      </c>
    </row>
    <row r="176" spans="1:65" s="2" customFormat="1" ht="16.5" customHeight="1">
      <c r="A176" s="35"/>
      <c r="B176" s="36"/>
      <c r="C176" s="187" t="s">
        <v>402</v>
      </c>
      <c r="D176" s="187" t="s">
        <v>147</v>
      </c>
      <c r="E176" s="188" t="s">
        <v>1073</v>
      </c>
      <c r="F176" s="189" t="s">
        <v>1074</v>
      </c>
      <c r="G176" s="190" t="s">
        <v>709</v>
      </c>
      <c r="H176" s="191">
        <v>1</v>
      </c>
      <c r="I176" s="192"/>
      <c r="J176" s="193">
        <f>ROUND(I176*H176,2)</f>
        <v>0</v>
      </c>
      <c r="K176" s="189" t="s">
        <v>151</v>
      </c>
      <c r="L176" s="40"/>
      <c r="M176" s="194" t="s">
        <v>1</v>
      </c>
      <c r="N176" s="195" t="s">
        <v>43</v>
      </c>
      <c r="O176" s="72"/>
      <c r="P176" s="196">
        <f>O176*H176</f>
        <v>0</v>
      </c>
      <c r="Q176" s="196">
        <v>0</v>
      </c>
      <c r="R176" s="196">
        <f>Q176*H176</f>
        <v>0</v>
      </c>
      <c r="S176" s="196">
        <v>0</v>
      </c>
      <c r="T176" s="197">
        <f>S176*H176</f>
        <v>0</v>
      </c>
      <c r="U176" s="35"/>
      <c r="V176" s="35"/>
      <c r="W176" s="35"/>
      <c r="X176" s="35"/>
      <c r="Y176" s="35"/>
      <c r="Z176" s="35"/>
      <c r="AA176" s="35"/>
      <c r="AB176" s="35"/>
      <c r="AC176" s="35"/>
      <c r="AD176" s="35"/>
      <c r="AE176" s="35"/>
      <c r="AR176" s="198" t="s">
        <v>244</v>
      </c>
      <c r="AT176" s="198" t="s">
        <v>147</v>
      </c>
      <c r="AU176" s="198" t="s">
        <v>88</v>
      </c>
      <c r="AY176" s="18" t="s">
        <v>144</v>
      </c>
      <c r="BE176" s="199">
        <f>IF(N176="základní",J176,0)</f>
        <v>0</v>
      </c>
      <c r="BF176" s="199">
        <f>IF(N176="snížená",J176,0)</f>
        <v>0</v>
      </c>
      <c r="BG176" s="199">
        <f>IF(N176="zákl. přenesená",J176,0)</f>
        <v>0</v>
      </c>
      <c r="BH176" s="199">
        <f>IF(N176="sníž. přenesená",J176,0)</f>
        <v>0</v>
      </c>
      <c r="BI176" s="199">
        <f>IF(N176="nulová",J176,0)</f>
        <v>0</v>
      </c>
      <c r="BJ176" s="18" t="s">
        <v>86</v>
      </c>
      <c r="BK176" s="199">
        <f>ROUND(I176*H176,2)</f>
        <v>0</v>
      </c>
      <c r="BL176" s="18" t="s">
        <v>244</v>
      </c>
      <c r="BM176" s="198" t="s">
        <v>1075</v>
      </c>
    </row>
    <row r="177" spans="1:65" s="12" customFormat="1" ht="25.9" customHeight="1">
      <c r="B177" s="171"/>
      <c r="C177" s="172"/>
      <c r="D177" s="173" t="s">
        <v>77</v>
      </c>
      <c r="E177" s="174" t="s">
        <v>1076</v>
      </c>
      <c r="F177" s="174" t="s">
        <v>1077</v>
      </c>
      <c r="G177" s="172"/>
      <c r="H177" s="172"/>
      <c r="I177" s="175"/>
      <c r="J177" s="176">
        <f>BK177</f>
        <v>0</v>
      </c>
      <c r="K177" s="172"/>
      <c r="L177" s="177"/>
      <c r="M177" s="178"/>
      <c r="N177" s="179"/>
      <c r="O177" s="179"/>
      <c r="P177" s="180">
        <f>SUM(P178:P186)</f>
        <v>0</v>
      </c>
      <c r="Q177" s="179"/>
      <c r="R177" s="180">
        <f>SUM(R178:R186)</f>
        <v>0</v>
      </c>
      <c r="S177" s="179"/>
      <c r="T177" s="181">
        <f>SUM(T178:T186)</f>
        <v>0</v>
      </c>
      <c r="AR177" s="182" t="s">
        <v>178</v>
      </c>
      <c r="AT177" s="183" t="s">
        <v>77</v>
      </c>
      <c r="AU177" s="183" t="s">
        <v>78</v>
      </c>
      <c r="AY177" s="182" t="s">
        <v>144</v>
      </c>
      <c r="BK177" s="184">
        <f>SUM(BK178:BK186)</f>
        <v>0</v>
      </c>
    </row>
    <row r="178" spans="1:65" s="2" customFormat="1" ht="24.2" customHeight="1">
      <c r="A178" s="35"/>
      <c r="B178" s="36"/>
      <c r="C178" s="187" t="s">
        <v>406</v>
      </c>
      <c r="D178" s="187" t="s">
        <v>147</v>
      </c>
      <c r="E178" s="188" t="s">
        <v>1078</v>
      </c>
      <c r="F178" s="189" t="s">
        <v>1079</v>
      </c>
      <c r="G178" s="190" t="s">
        <v>634</v>
      </c>
      <c r="H178" s="191">
        <v>1</v>
      </c>
      <c r="I178" s="192"/>
      <c r="J178" s="193">
        <f t="shared" ref="J178:J186" si="30">ROUND(I178*H178,2)</f>
        <v>0</v>
      </c>
      <c r="K178" s="189" t="s">
        <v>151</v>
      </c>
      <c r="L178" s="40"/>
      <c r="M178" s="194" t="s">
        <v>1</v>
      </c>
      <c r="N178" s="195" t="s">
        <v>43</v>
      </c>
      <c r="O178" s="72"/>
      <c r="P178" s="196">
        <f t="shared" ref="P178:P186" si="31">O178*H178</f>
        <v>0</v>
      </c>
      <c r="Q178" s="196">
        <v>0</v>
      </c>
      <c r="R178" s="196">
        <f t="shared" ref="R178:R186" si="32">Q178*H178</f>
        <v>0</v>
      </c>
      <c r="S178" s="196">
        <v>0</v>
      </c>
      <c r="T178" s="197">
        <f t="shared" ref="T178:T186" si="33">S178*H178</f>
        <v>0</v>
      </c>
      <c r="U178" s="35"/>
      <c r="V178" s="35"/>
      <c r="W178" s="35"/>
      <c r="X178" s="35"/>
      <c r="Y178" s="35"/>
      <c r="Z178" s="35"/>
      <c r="AA178" s="35"/>
      <c r="AB178" s="35"/>
      <c r="AC178" s="35"/>
      <c r="AD178" s="35"/>
      <c r="AE178" s="35"/>
      <c r="AR178" s="198" t="s">
        <v>152</v>
      </c>
      <c r="AT178" s="198" t="s">
        <v>147</v>
      </c>
      <c r="AU178" s="198" t="s">
        <v>86</v>
      </c>
      <c r="AY178" s="18" t="s">
        <v>144</v>
      </c>
      <c r="BE178" s="199">
        <f t="shared" ref="BE178:BE186" si="34">IF(N178="základní",J178,0)</f>
        <v>0</v>
      </c>
      <c r="BF178" s="199">
        <f t="shared" ref="BF178:BF186" si="35">IF(N178="snížená",J178,0)</f>
        <v>0</v>
      </c>
      <c r="BG178" s="199">
        <f t="shared" ref="BG178:BG186" si="36">IF(N178="zákl. přenesená",J178,0)</f>
        <v>0</v>
      </c>
      <c r="BH178" s="199">
        <f t="shared" ref="BH178:BH186" si="37">IF(N178="sníž. přenesená",J178,0)</f>
        <v>0</v>
      </c>
      <c r="BI178" s="199">
        <f t="shared" ref="BI178:BI186" si="38">IF(N178="nulová",J178,0)</f>
        <v>0</v>
      </c>
      <c r="BJ178" s="18" t="s">
        <v>86</v>
      </c>
      <c r="BK178" s="199">
        <f t="shared" ref="BK178:BK186" si="39">ROUND(I178*H178,2)</f>
        <v>0</v>
      </c>
      <c r="BL178" s="18" t="s">
        <v>152</v>
      </c>
      <c r="BM178" s="198" t="s">
        <v>1080</v>
      </c>
    </row>
    <row r="179" spans="1:65" s="2" customFormat="1" ht="16.5" customHeight="1">
      <c r="A179" s="35"/>
      <c r="B179" s="36"/>
      <c r="C179" s="187" t="s">
        <v>410</v>
      </c>
      <c r="D179" s="187" t="s">
        <v>147</v>
      </c>
      <c r="E179" s="188" t="s">
        <v>1081</v>
      </c>
      <c r="F179" s="189" t="s">
        <v>780</v>
      </c>
      <c r="G179" s="190" t="s">
        <v>634</v>
      </c>
      <c r="H179" s="191">
        <v>1</v>
      </c>
      <c r="I179" s="192"/>
      <c r="J179" s="193">
        <f t="shared" si="30"/>
        <v>0</v>
      </c>
      <c r="K179" s="189" t="s">
        <v>151</v>
      </c>
      <c r="L179" s="40"/>
      <c r="M179" s="194" t="s">
        <v>1</v>
      </c>
      <c r="N179" s="195" t="s">
        <v>43</v>
      </c>
      <c r="O179" s="72"/>
      <c r="P179" s="196">
        <f t="shared" si="31"/>
        <v>0</v>
      </c>
      <c r="Q179" s="196">
        <v>0</v>
      </c>
      <c r="R179" s="196">
        <f t="shared" si="32"/>
        <v>0</v>
      </c>
      <c r="S179" s="196">
        <v>0</v>
      </c>
      <c r="T179" s="197">
        <f t="shared" si="33"/>
        <v>0</v>
      </c>
      <c r="U179" s="35"/>
      <c r="V179" s="35"/>
      <c r="W179" s="35"/>
      <c r="X179" s="35"/>
      <c r="Y179" s="35"/>
      <c r="Z179" s="35"/>
      <c r="AA179" s="35"/>
      <c r="AB179" s="35"/>
      <c r="AC179" s="35"/>
      <c r="AD179" s="35"/>
      <c r="AE179" s="35"/>
      <c r="AR179" s="198" t="s">
        <v>152</v>
      </c>
      <c r="AT179" s="198" t="s">
        <v>147</v>
      </c>
      <c r="AU179" s="198" t="s">
        <v>86</v>
      </c>
      <c r="AY179" s="18" t="s">
        <v>144</v>
      </c>
      <c r="BE179" s="199">
        <f t="shared" si="34"/>
        <v>0</v>
      </c>
      <c r="BF179" s="199">
        <f t="shared" si="35"/>
        <v>0</v>
      </c>
      <c r="BG179" s="199">
        <f t="shared" si="36"/>
        <v>0</v>
      </c>
      <c r="BH179" s="199">
        <f t="shared" si="37"/>
        <v>0</v>
      </c>
      <c r="BI179" s="199">
        <f t="shared" si="38"/>
        <v>0</v>
      </c>
      <c r="BJ179" s="18" t="s">
        <v>86</v>
      </c>
      <c r="BK179" s="199">
        <f t="shared" si="39"/>
        <v>0</v>
      </c>
      <c r="BL179" s="18" t="s">
        <v>152</v>
      </c>
      <c r="BM179" s="198" t="s">
        <v>1082</v>
      </c>
    </row>
    <row r="180" spans="1:65" s="2" customFormat="1" ht="37.9" customHeight="1">
      <c r="A180" s="35"/>
      <c r="B180" s="36"/>
      <c r="C180" s="187" t="s">
        <v>414</v>
      </c>
      <c r="D180" s="187" t="s">
        <v>147</v>
      </c>
      <c r="E180" s="188" t="s">
        <v>1083</v>
      </c>
      <c r="F180" s="189" t="s">
        <v>783</v>
      </c>
      <c r="G180" s="190" t="s">
        <v>634</v>
      </c>
      <c r="H180" s="191">
        <v>1</v>
      </c>
      <c r="I180" s="192"/>
      <c r="J180" s="193">
        <f t="shared" si="30"/>
        <v>0</v>
      </c>
      <c r="K180" s="189" t="s">
        <v>151</v>
      </c>
      <c r="L180" s="40"/>
      <c r="M180" s="194" t="s">
        <v>1</v>
      </c>
      <c r="N180" s="195" t="s">
        <v>43</v>
      </c>
      <c r="O180" s="72"/>
      <c r="P180" s="196">
        <f t="shared" si="31"/>
        <v>0</v>
      </c>
      <c r="Q180" s="196">
        <v>0</v>
      </c>
      <c r="R180" s="196">
        <f t="shared" si="32"/>
        <v>0</v>
      </c>
      <c r="S180" s="196">
        <v>0</v>
      </c>
      <c r="T180" s="197">
        <f t="shared" si="33"/>
        <v>0</v>
      </c>
      <c r="U180" s="35"/>
      <c r="V180" s="35"/>
      <c r="W180" s="35"/>
      <c r="X180" s="35"/>
      <c r="Y180" s="35"/>
      <c r="Z180" s="35"/>
      <c r="AA180" s="35"/>
      <c r="AB180" s="35"/>
      <c r="AC180" s="35"/>
      <c r="AD180" s="35"/>
      <c r="AE180" s="35"/>
      <c r="AR180" s="198" t="s">
        <v>152</v>
      </c>
      <c r="AT180" s="198" t="s">
        <v>147</v>
      </c>
      <c r="AU180" s="198" t="s">
        <v>86</v>
      </c>
      <c r="AY180" s="18" t="s">
        <v>144</v>
      </c>
      <c r="BE180" s="199">
        <f t="shared" si="34"/>
        <v>0</v>
      </c>
      <c r="BF180" s="199">
        <f t="shared" si="35"/>
        <v>0</v>
      </c>
      <c r="BG180" s="199">
        <f t="shared" si="36"/>
        <v>0</v>
      </c>
      <c r="BH180" s="199">
        <f t="shared" si="37"/>
        <v>0</v>
      </c>
      <c r="BI180" s="199">
        <f t="shared" si="38"/>
        <v>0</v>
      </c>
      <c r="BJ180" s="18" t="s">
        <v>86</v>
      </c>
      <c r="BK180" s="199">
        <f t="shared" si="39"/>
        <v>0</v>
      </c>
      <c r="BL180" s="18" t="s">
        <v>152</v>
      </c>
      <c r="BM180" s="198" t="s">
        <v>1084</v>
      </c>
    </row>
    <row r="181" spans="1:65" s="2" customFormat="1" ht="49.15" customHeight="1">
      <c r="A181" s="35"/>
      <c r="B181" s="36"/>
      <c r="C181" s="187" t="s">
        <v>418</v>
      </c>
      <c r="D181" s="187" t="s">
        <v>147</v>
      </c>
      <c r="E181" s="188" t="s">
        <v>1085</v>
      </c>
      <c r="F181" s="189" t="s">
        <v>786</v>
      </c>
      <c r="G181" s="190" t="s">
        <v>634</v>
      </c>
      <c r="H181" s="191">
        <v>1</v>
      </c>
      <c r="I181" s="192"/>
      <c r="J181" s="193">
        <f t="shared" si="30"/>
        <v>0</v>
      </c>
      <c r="K181" s="189" t="s">
        <v>151</v>
      </c>
      <c r="L181" s="40"/>
      <c r="M181" s="194" t="s">
        <v>1</v>
      </c>
      <c r="N181" s="195" t="s">
        <v>43</v>
      </c>
      <c r="O181" s="72"/>
      <c r="P181" s="196">
        <f t="shared" si="31"/>
        <v>0</v>
      </c>
      <c r="Q181" s="196">
        <v>0</v>
      </c>
      <c r="R181" s="196">
        <f t="shared" si="32"/>
        <v>0</v>
      </c>
      <c r="S181" s="196">
        <v>0</v>
      </c>
      <c r="T181" s="197">
        <f t="shared" si="33"/>
        <v>0</v>
      </c>
      <c r="U181" s="35"/>
      <c r="V181" s="35"/>
      <c r="W181" s="35"/>
      <c r="X181" s="35"/>
      <c r="Y181" s="35"/>
      <c r="Z181" s="35"/>
      <c r="AA181" s="35"/>
      <c r="AB181" s="35"/>
      <c r="AC181" s="35"/>
      <c r="AD181" s="35"/>
      <c r="AE181" s="35"/>
      <c r="AR181" s="198" t="s">
        <v>152</v>
      </c>
      <c r="AT181" s="198" t="s">
        <v>147</v>
      </c>
      <c r="AU181" s="198" t="s">
        <v>86</v>
      </c>
      <c r="AY181" s="18" t="s">
        <v>144</v>
      </c>
      <c r="BE181" s="199">
        <f t="shared" si="34"/>
        <v>0</v>
      </c>
      <c r="BF181" s="199">
        <f t="shared" si="35"/>
        <v>0</v>
      </c>
      <c r="BG181" s="199">
        <f t="shared" si="36"/>
        <v>0</v>
      </c>
      <c r="BH181" s="199">
        <f t="shared" si="37"/>
        <v>0</v>
      </c>
      <c r="BI181" s="199">
        <f t="shared" si="38"/>
        <v>0</v>
      </c>
      <c r="BJ181" s="18" t="s">
        <v>86</v>
      </c>
      <c r="BK181" s="199">
        <f t="shared" si="39"/>
        <v>0</v>
      </c>
      <c r="BL181" s="18" t="s">
        <v>152</v>
      </c>
      <c r="BM181" s="198" t="s">
        <v>1086</v>
      </c>
    </row>
    <row r="182" spans="1:65" s="2" customFormat="1" ht="16.5" customHeight="1">
      <c r="A182" s="35"/>
      <c r="B182" s="36"/>
      <c r="C182" s="187" t="s">
        <v>422</v>
      </c>
      <c r="D182" s="187" t="s">
        <v>147</v>
      </c>
      <c r="E182" s="188" t="s">
        <v>1087</v>
      </c>
      <c r="F182" s="189" t="s">
        <v>1088</v>
      </c>
      <c r="G182" s="190" t="s">
        <v>634</v>
      </c>
      <c r="H182" s="191">
        <v>1</v>
      </c>
      <c r="I182" s="192"/>
      <c r="J182" s="193">
        <f t="shared" si="30"/>
        <v>0</v>
      </c>
      <c r="K182" s="189" t="s">
        <v>151</v>
      </c>
      <c r="L182" s="40"/>
      <c r="M182" s="194" t="s">
        <v>1</v>
      </c>
      <c r="N182" s="195" t="s">
        <v>43</v>
      </c>
      <c r="O182" s="72"/>
      <c r="P182" s="196">
        <f t="shared" si="31"/>
        <v>0</v>
      </c>
      <c r="Q182" s="196">
        <v>0</v>
      </c>
      <c r="R182" s="196">
        <f t="shared" si="32"/>
        <v>0</v>
      </c>
      <c r="S182" s="196">
        <v>0</v>
      </c>
      <c r="T182" s="197">
        <f t="shared" si="33"/>
        <v>0</v>
      </c>
      <c r="U182" s="35"/>
      <c r="V182" s="35"/>
      <c r="W182" s="35"/>
      <c r="X182" s="35"/>
      <c r="Y182" s="35"/>
      <c r="Z182" s="35"/>
      <c r="AA182" s="35"/>
      <c r="AB182" s="35"/>
      <c r="AC182" s="35"/>
      <c r="AD182" s="35"/>
      <c r="AE182" s="35"/>
      <c r="AR182" s="198" t="s">
        <v>152</v>
      </c>
      <c r="AT182" s="198" t="s">
        <v>147</v>
      </c>
      <c r="AU182" s="198" t="s">
        <v>86</v>
      </c>
      <c r="AY182" s="18" t="s">
        <v>144</v>
      </c>
      <c r="BE182" s="199">
        <f t="shared" si="34"/>
        <v>0</v>
      </c>
      <c r="BF182" s="199">
        <f t="shared" si="35"/>
        <v>0</v>
      </c>
      <c r="BG182" s="199">
        <f t="shared" si="36"/>
        <v>0</v>
      </c>
      <c r="BH182" s="199">
        <f t="shared" si="37"/>
        <v>0</v>
      </c>
      <c r="BI182" s="199">
        <f t="shared" si="38"/>
        <v>0</v>
      </c>
      <c r="BJ182" s="18" t="s">
        <v>86</v>
      </c>
      <c r="BK182" s="199">
        <f t="shared" si="39"/>
        <v>0</v>
      </c>
      <c r="BL182" s="18" t="s">
        <v>152</v>
      </c>
      <c r="BM182" s="198" t="s">
        <v>1089</v>
      </c>
    </row>
    <row r="183" spans="1:65" s="2" customFormat="1" ht="16.5" customHeight="1">
      <c r="A183" s="35"/>
      <c r="B183" s="36"/>
      <c r="C183" s="187" t="s">
        <v>427</v>
      </c>
      <c r="D183" s="187" t="s">
        <v>147</v>
      </c>
      <c r="E183" s="188" t="s">
        <v>1090</v>
      </c>
      <c r="F183" s="189" t="s">
        <v>789</v>
      </c>
      <c r="G183" s="190" t="s">
        <v>634</v>
      </c>
      <c r="H183" s="191">
        <v>1</v>
      </c>
      <c r="I183" s="192"/>
      <c r="J183" s="193">
        <f t="shared" si="30"/>
        <v>0</v>
      </c>
      <c r="K183" s="189" t="s">
        <v>151</v>
      </c>
      <c r="L183" s="40"/>
      <c r="M183" s="194" t="s">
        <v>1</v>
      </c>
      <c r="N183" s="195" t="s">
        <v>43</v>
      </c>
      <c r="O183" s="72"/>
      <c r="P183" s="196">
        <f t="shared" si="31"/>
        <v>0</v>
      </c>
      <c r="Q183" s="196">
        <v>0</v>
      </c>
      <c r="R183" s="196">
        <f t="shared" si="32"/>
        <v>0</v>
      </c>
      <c r="S183" s="196">
        <v>0</v>
      </c>
      <c r="T183" s="197">
        <f t="shared" si="33"/>
        <v>0</v>
      </c>
      <c r="U183" s="35"/>
      <c r="V183" s="35"/>
      <c r="W183" s="35"/>
      <c r="X183" s="35"/>
      <c r="Y183" s="35"/>
      <c r="Z183" s="35"/>
      <c r="AA183" s="35"/>
      <c r="AB183" s="35"/>
      <c r="AC183" s="35"/>
      <c r="AD183" s="35"/>
      <c r="AE183" s="35"/>
      <c r="AR183" s="198" t="s">
        <v>152</v>
      </c>
      <c r="AT183" s="198" t="s">
        <v>147</v>
      </c>
      <c r="AU183" s="198" t="s">
        <v>86</v>
      </c>
      <c r="AY183" s="18" t="s">
        <v>144</v>
      </c>
      <c r="BE183" s="199">
        <f t="shared" si="34"/>
        <v>0</v>
      </c>
      <c r="BF183" s="199">
        <f t="shared" si="35"/>
        <v>0</v>
      </c>
      <c r="BG183" s="199">
        <f t="shared" si="36"/>
        <v>0</v>
      </c>
      <c r="BH183" s="199">
        <f t="shared" si="37"/>
        <v>0</v>
      </c>
      <c r="BI183" s="199">
        <f t="shared" si="38"/>
        <v>0</v>
      </c>
      <c r="BJ183" s="18" t="s">
        <v>86</v>
      </c>
      <c r="BK183" s="199">
        <f t="shared" si="39"/>
        <v>0</v>
      </c>
      <c r="BL183" s="18" t="s">
        <v>152</v>
      </c>
      <c r="BM183" s="198" t="s">
        <v>1091</v>
      </c>
    </row>
    <row r="184" spans="1:65" s="2" customFormat="1" ht="16.5" customHeight="1">
      <c r="A184" s="35"/>
      <c r="B184" s="36"/>
      <c r="C184" s="187" t="s">
        <v>433</v>
      </c>
      <c r="D184" s="187" t="s">
        <v>147</v>
      </c>
      <c r="E184" s="188" t="s">
        <v>1092</v>
      </c>
      <c r="F184" s="189" t="s">
        <v>1093</v>
      </c>
      <c r="G184" s="190" t="s">
        <v>634</v>
      </c>
      <c r="H184" s="191">
        <v>1</v>
      </c>
      <c r="I184" s="192"/>
      <c r="J184" s="193">
        <f t="shared" si="30"/>
        <v>0</v>
      </c>
      <c r="K184" s="189" t="s">
        <v>151</v>
      </c>
      <c r="L184" s="40"/>
      <c r="M184" s="194" t="s">
        <v>1</v>
      </c>
      <c r="N184" s="195" t="s">
        <v>43</v>
      </c>
      <c r="O184" s="72"/>
      <c r="P184" s="196">
        <f t="shared" si="31"/>
        <v>0</v>
      </c>
      <c r="Q184" s="196">
        <v>0</v>
      </c>
      <c r="R184" s="196">
        <f t="shared" si="32"/>
        <v>0</v>
      </c>
      <c r="S184" s="196">
        <v>0</v>
      </c>
      <c r="T184" s="197">
        <f t="shared" si="33"/>
        <v>0</v>
      </c>
      <c r="U184" s="35"/>
      <c r="V184" s="35"/>
      <c r="W184" s="35"/>
      <c r="X184" s="35"/>
      <c r="Y184" s="35"/>
      <c r="Z184" s="35"/>
      <c r="AA184" s="35"/>
      <c r="AB184" s="35"/>
      <c r="AC184" s="35"/>
      <c r="AD184" s="35"/>
      <c r="AE184" s="35"/>
      <c r="AR184" s="198" t="s">
        <v>152</v>
      </c>
      <c r="AT184" s="198" t="s">
        <v>147</v>
      </c>
      <c r="AU184" s="198" t="s">
        <v>86</v>
      </c>
      <c r="AY184" s="18" t="s">
        <v>144</v>
      </c>
      <c r="BE184" s="199">
        <f t="shared" si="34"/>
        <v>0</v>
      </c>
      <c r="BF184" s="199">
        <f t="shared" si="35"/>
        <v>0</v>
      </c>
      <c r="BG184" s="199">
        <f t="shared" si="36"/>
        <v>0</v>
      </c>
      <c r="BH184" s="199">
        <f t="shared" si="37"/>
        <v>0</v>
      </c>
      <c r="BI184" s="199">
        <f t="shared" si="38"/>
        <v>0</v>
      </c>
      <c r="BJ184" s="18" t="s">
        <v>86</v>
      </c>
      <c r="BK184" s="199">
        <f t="shared" si="39"/>
        <v>0</v>
      </c>
      <c r="BL184" s="18" t="s">
        <v>152</v>
      </c>
      <c r="BM184" s="198" t="s">
        <v>1094</v>
      </c>
    </row>
    <row r="185" spans="1:65" s="2" customFormat="1" ht="16.5" customHeight="1">
      <c r="A185" s="35"/>
      <c r="B185" s="36"/>
      <c r="C185" s="187" t="s">
        <v>440</v>
      </c>
      <c r="D185" s="187" t="s">
        <v>147</v>
      </c>
      <c r="E185" s="188" t="s">
        <v>1095</v>
      </c>
      <c r="F185" s="189" t="s">
        <v>795</v>
      </c>
      <c r="G185" s="190" t="s">
        <v>634</v>
      </c>
      <c r="H185" s="191">
        <v>1</v>
      </c>
      <c r="I185" s="192"/>
      <c r="J185" s="193">
        <f t="shared" si="30"/>
        <v>0</v>
      </c>
      <c r="K185" s="189" t="s">
        <v>151</v>
      </c>
      <c r="L185" s="40"/>
      <c r="M185" s="194" t="s">
        <v>1</v>
      </c>
      <c r="N185" s="195" t="s">
        <v>43</v>
      </c>
      <c r="O185" s="72"/>
      <c r="P185" s="196">
        <f t="shared" si="31"/>
        <v>0</v>
      </c>
      <c r="Q185" s="196">
        <v>0</v>
      </c>
      <c r="R185" s="196">
        <f t="shared" si="32"/>
        <v>0</v>
      </c>
      <c r="S185" s="196">
        <v>0</v>
      </c>
      <c r="T185" s="197">
        <f t="shared" si="33"/>
        <v>0</v>
      </c>
      <c r="U185" s="35"/>
      <c r="V185" s="35"/>
      <c r="W185" s="35"/>
      <c r="X185" s="35"/>
      <c r="Y185" s="35"/>
      <c r="Z185" s="35"/>
      <c r="AA185" s="35"/>
      <c r="AB185" s="35"/>
      <c r="AC185" s="35"/>
      <c r="AD185" s="35"/>
      <c r="AE185" s="35"/>
      <c r="AR185" s="198" t="s">
        <v>152</v>
      </c>
      <c r="AT185" s="198" t="s">
        <v>147</v>
      </c>
      <c r="AU185" s="198" t="s">
        <v>86</v>
      </c>
      <c r="AY185" s="18" t="s">
        <v>144</v>
      </c>
      <c r="BE185" s="199">
        <f t="shared" si="34"/>
        <v>0</v>
      </c>
      <c r="BF185" s="199">
        <f t="shared" si="35"/>
        <v>0</v>
      </c>
      <c r="BG185" s="199">
        <f t="shared" si="36"/>
        <v>0</v>
      </c>
      <c r="BH185" s="199">
        <f t="shared" si="37"/>
        <v>0</v>
      </c>
      <c r="BI185" s="199">
        <f t="shared" si="38"/>
        <v>0</v>
      </c>
      <c r="BJ185" s="18" t="s">
        <v>86</v>
      </c>
      <c r="BK185" s="199">
        <f t="shared" si="39"/>
        <v>0</v>
      </c>
      <c r="BL185" s="18" t="s">
        <v>152</v>
      </c>
      <c r="BM185" s="198" t="s">
        <v>1096</v>
      </c>
    </row>
    <row r="186" spans="1:65" s="2" customFormat="1" ht="16.5" customHeight="1">
      <c r="A186" s="35"/>
      <c r="B186" s="36"/>
      <c r="C186" s="187" t="s">
        <v>444</v>
      </c>
      <c r="D186" s="187" t="s">
        <v>147</v>
      </c>
      <c r="E186" s="188" t="s">
        <v>1097</v>
      </c>
      <c r="F186" s="189" t="s">
        <v>798</v>
      </c>
      <c r="G186" s="190" t="s">
        <v>634</v>
      </c>
      <c r="H186" s="191">
        <v>1</v>
      </c>
      <c r="I186" s="192"/>
      <c r="J186" s="193">
        <f t="shared" si="30"/>
        <v>0</v>
      </c>
      <c r="K186" s="189" t="s">
        <v>151</v>
      </c>
      <c r="L186" s="40"/>
      <c r="M186" s="257" t="s">
        <v>1</v>
      </c>
      <c r="N186" s="258" t="s">
        <v>43</v>
      </c>
      <c r="O186" s="259"/>
      <c r="P186" s="260">
        <f t="shared" si="31"/>
        <v>0</v>
      </c>
      <c r="Q186" s="260">
        <v>0</v>
      </c>
      <c r="R186" s="260">
        <f t="shared" si="32"/>
        <v>0</v>
      </c>
      <c r="S186" s="260">
        <v>0</v>
      </c>
      <c r="T186" s="261">
        <f t="shared" si="33"/>
        <v>0</v>
      </c>
      <c r="U186" s="35"/>
      <c r="V186" s="35"/>
      <c r="W186" s="35"/>
      <c r="X186" s="35"/>
      <c r="Y186" s="35"/>
      <c r="Z186" s="35"/>
      <c r="AA186" s="35"/>
      <c r="AB186" s="35"/>
      <c r="AC186" s="35"/>
      <c r="AD186" s="35"/>
      <c r="AE186" s="35"/>
      <c r="AR186" s="198" t="s">
        <v>152</v>
      </c>
      <c r="AT186" s="198" t="s">
        <v>147</v>
      </c>
      <c r="AU186" s="198" t="s">
        <v>86</v>
      </c>
      <c r="AY186" s="18" t="s">
        <v>144</v>
      </c>
      <c r="BE186" s="199">
        <f t="shared" si="34"/>
        <v>0</v>
      </c>
      <c r="BF186" s="199">
        <f t="shared" si="35"/>
        <v>0</v>
      </c>
      <c r="BG186" s="199">
        <f t="shared" si="36"/>
        <v>0</v>
      </c>
      <c r="BH186" s="199">
        <f t="shared" si="37"/>
        <v>0</v>
      </c>
      <c r="BI186" s="199">
        <f t="shared" si="38"/>
        <v>0</v>
      </c>
      <c r="BJ186" s="18" t="s">
        <v>86</v>
      </c>
      <c r="BK186" s="199">
        <f t="shared" si="39"/>
        <v>0</v>
      </c>
      <c r="BL186" s="18" t="s">
        <v>152</v>
      </c>
      <c r="BM186" s="198" t="s">
        <v>1098</v>
      </c>
    </row>
    <row r="187" spans="1:65" s="2" customFormat="1" ht="6.95" customHeight="1">
      <c r="A187" s="35"/>
      <c r="B187" s="55"/>
      <c r="C187" s="56"/>
      <c r="D187" s="56"/>
      <c r="E187" s="56"/>
      <c r="F187" s="56"/>
      <c r="G187" s="56"/>
      <c r="H187" s="56"/>
      <c r="I187" s="56"/>
      <c r="J187" s="56"/>
      <c r="K187" s="56"/>
      <c r="L187" s="40"/>
      <c r="M187" s="35"/>
      <c r="O187" s="35"/>
      <c r="P187" s="35"/>
      <c r="Q187" s="35"/>
      <c r="R187" s="35"/>
      <c r="S187" s="35"/>
      <c r="T187" s="35"/>
      <c r="U187" s="35"/>
      <c r="V187" s="35"/>
      <c r="W187" s="35"/>
      <c r="X187" s="35"/>
      <c r="Y187" s="35"/>
      <c r="Z187" s="35"/>
      <c r="AA187" s="35"/>
      <c r="AB187" s="35"/>
      <c r="AC187" s="35"/>
      <c r="AD187" s="35"/>
      <c r="AE187" s="35"/>
    </row>
  </sheetData>
  <sheetProtection algorithmName="SHA-512" hashValue="E2SMUstFoDQpyzNFF74QITZ0RZ0GLZMhLAw91uPJIMG2PCZ8ysMSOBEK7TuiOzhQC8lOkfrckflZLwJ5Pza2ow==" saltValue="NqX0g6Uy7Jzx07HN+ZzJmQ1NJ/tPUbzPJegxdm/YfBTrxjIVYPXPWL/JhRUh9ill4Yg/4JOUy/tNVVybRkFAwg==" spinCount="100000" sheet="1" objects="1" scenarios="1" formatColumns="0" formatRows="0" autoFilter="0"/>
  <autoFilter ref="C123:K186" xr:uid="{00000000-0009-0000-0000-000005000000}"/>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3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103</v>
      </c>
    </row>
    <row r="3" spans="1:46" s="1" customFormat="1" ht="6.95" customHeight="1">
      <c r="B3" s="109"/>
      <c r="C3" s="110"/>
      <c r="D3" s="110"/>
      <c r="E3" s="110"/>
      <c r="F3" s="110"/>
      <c r="G3" s="110"/>
      <c r="H3" s="110"/>
      <c r="I3" s="110"/>
      <c r="J3" s="110"/>
      <c r="K3" s="110"/>
      <c r="L3" s="21"/>
      <c r="AT3" s="18" t="s">
        <v>88</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26.25" customHeight="1">
      <c r="B7" s="21"/>
      <c r="E7" s="303" t="str">
        <f>'Rekapitulace stavby'!K6</f>
        <v>Úprava čistých prostor přípravy Radiofarmak, Nemocnice Nové Město na Moravě</v>
      </c>
      <c r="F7" s="304"/>
      <c r="G7" s="304"/>
      <c r="H7" s="304"/>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1099</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17. 1. 2022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107</v>
      </c>
      <c r="F15" s="35"/>
      <c r="G15" s="35"/>
      <c r="H15" s="35"/>
      <c r="I15" s="113" t="s">
        <v>28</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29</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31</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28</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34</v>
      </c>
      <c r="E23" s="35"/>
      <c r="F23" s="35"/>
      <c r="G23" s="35"/>
      <c r="H23" s="35"/>
      <c r="I23" s="113" t="s">
        <v>25</v>
      </c>
      <c r="J23" s="114" t="s">
        <v>35</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28</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35"/>
      <c r="J30" s="121">
        <f>ROUND(J121,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2" t="s">
        <v>39</v>
      </c>
      <c r="J32" s="122" t="s">
        <v>41</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42</v>
      </c>
      <c r="E33" s="113" t="s">
        <v>43</v>
      </c>
      <c r="F33" s="124">
        <f>ROUND((SUM(BE121:BE130)),  2)</f>
        <v>0</v>
      </c>
      <c r="G33" s="35"/>
      <c r="H33" s="35"/>
      <c r="I33" s="125">
        <v>0.21</v>
      </c>
      <c r="J33" s="124">
        <f>ROUND(((SUM(BE121:BE130))*I33),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44</v>
      </c>
      <c r="F34" s="124">
        <f>ROUND((SUM(BF121:BF130)),  2)</f>
        <v>0</v>
      </c>
      <c r="G34" s="35"/>
      <c r="H34" s="35"/>
      <c r="I34" s="125">
        <v>0.15</v>
      </c>
      <c r="J34" s="124">
        <f>ROUND(((SUM(BF121:BF130))*I34),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45</v>
      </c>
      <c r="F35" s="124">
        <f>ROUND((SUM(BG121:BG130)),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46</v>
      </c>
      <c r="F36" s="124">
        <f>ROUND((SUM(BH121:BH130)),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47</v>
      </c>
      <c r="F37" s="124">
        <f>ROUND((SUM(BI121:BI130)),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48</v>
      </c>
      <c r="E39" s="128"/>
      <c r="F39" s="128"/>
      <c r="G39" s="129" t="s">
        <v>49</v>
      </c>
      <c r="H39" s="130" t="s">
        <v>50</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51</v>
      </c>
      <c r="E50" s="134"/>
      <c r="F50" s="134"/>
      <c r="G50" s="133" t="s">
        <v>52</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53</v>
      </c>
      <c r="E61" s="136"/>
      <c r="F61" s="137" t="s">
        <v>54</v>
      </c>
      <c r="G61" s="135" t="s">
        <v>53</v>
      </c>
      <c r="H61" s="136"/>
      <c r="I61" s="136"/>
      <c r="J61" s="138" t="s">
        <v>54</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55</v>
      </c>
      <c r="E65" s="139"/>
      <c r="F65" s="139"/>
      <c r="G65" s="133" t="s">
        <v>56</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53</v>
      </c>
      <c r="E76" s="136"/>
      <c r="F76" s="137" t="s">
        <v>54</v>
      </c>
      <c r="G76" s="135" t="s">
        <v>53</v>
      </c>
      <c r="H76" s="136"/>
      <c r="I76" s="136"/>
      <c r="J76" s="138" t="s">
        <v>54</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108</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26.25" customHeight="1">
      <c r="A85" s="35"/>
      <c r="B85" s="36"/>
      <c r="C85" s="37"/>
      <c r="D85" s="37"/>
      <c r="E85" s="310" t="str">
        <f>E7</f>
        <v>Úprava čistých prostor přípravy Radiofarmak, Nemocnice Nové Město na Moravě</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06 - Vedlejší náklady</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Nové Město na Moravě</v>
      </c>
      <c r="G89" s="37"/>
      <c r="H89" s="37"/>
      <c r="I89" s="30" t="s">
        <v>22</v>
      </c>
      <c r="J89" s="67" t="str">
        <f>IF(J12="","",J12)</f>
        <v>17. 1. 2022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ATELIER H1 &amp; ATELIER HÁJEK s.r.o., Jižní 870/0</v>
      </c>
      <c r="G91" s="37"/>
      <c r="H91" s="37"/>
      <c r="I91" s="30" t="s">
        <v>31</v>
      </c>
      <c r="J91" s="33" t="str">
        <f>E21</f>
        <v xml:space="preserve"> </v>
      </c>
      <c r="K91" s="37"/>
      <c r="L91" s="52"/>
      <c r="S91" s="35"/>
      <c r="T91" s="35"/>
      <c r="U91" s="35"/>
      <c r="V91" s="35"/>
      <c r="W91" s="35"/>
      <c r="X91" s="35"/>
      <c r="Y91" s="35"/>
      <c r="Z91" s="35"/>
      <c r="AA91" s="35"/>
      <c r="AB91" s="35"/>
      <c r="AC91" s="35"/>
      <c r="AD91" s="35"/>
      <c r="AE91" s="35"/>
    </row>
    <row r="92" spans="1:47" s="2" customFormat="1" ht="25.7" customHeight="1">
      <c r="A92" s="35"/>
      <c r="B92" s="36"/>
      <c r="C92" s="30" t="s">
        <v>29</v>
      </c>
      <c r="D92" s="37"/>
      <c r="E92" s="37"/>
      <c r="F92" s="28" t="str">
        <f>IF(E18="","",E18)</f>
        <v>Vyplň údaj</v>
      </c>
      <c r="G92" s="37"/>
      <c r="H92" s="37"/>
      <c r="I92" s="30" t="s">
        <v>34</v>
      </c>
      <c r="J92" s="33" t="str">
        <f>E24</f>
        <v>A.D.S. Rokycany s.r.o.</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109</v>
      </c>
      <c r="D94" s="145"/>
      <c r="E94" s="145"/>
      <c r="F94" s="145"/>
      <c r="G94" s="145"/>
      <c r="H94" s="145"/>
      <c r="I94" s="145"/>
      <c r="J94" s="146" t="s">
        <v>110</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111</v>
      </c>
      <c r="D96" s="37"/>
      <c r="E96" s="37"/>
      <c r="F96" s="37"/>
      <c r="G96" s="37"/>
      <c r="H96" s="37"/>
      <c r="I96" s="37"/>
      <c r="J96" s="85">
        <f>J121</f>
        <v>0</v>
      </c>
      <c r="K96" s="37"/>
      <c r="L96" s="52"/>
      <c r="S96" s="35"/>
      <c r="T96" s="35"/>
      <c r="U96" s="35"/>
      <c r="V96" s="35"/>
      <c r="W96" s="35"/>
      <c r="X96" s="35"/>
      <c r="Y96" s="35"/>
      <c r="Z96" s="35"/>
      <c r="AA96" s="35"/>
      <c r="AB96" s="35"/>
      <c r="AC96" s="35"/>
      <c r="AD96" s="35"/>
      <c r="AE96" s="35"/>
      <c r="AU96" s="18" t="s">
        <v>112</v>
      </c>
    </row>
    <row r="97" spans="1:31" s="9" customFormat="1" ht="24.95" customHeight="1">
      <c r="B97" s="148"/>
      <c r="C97" s="149"/>
      <c r="D97" s="150" t="s">
        <v>937</v>
      </c>
      <c r="E97" s="151"/>
      <c r="F97" s="151"/>
      <c r="G97" s="151"/>
      <c r="H97" s="151"/>
      <c r="I97" s="151"/>
      <c r="J97" s="152">
        <f>J122</f>
        <v>0</v>
      </c>
      <c r="K97" s="149"/>
      <c r="L97" s="153"/>
    </row>
    <row r="98" spans="1:31" s="10" customFormat="1" ht="19.899999999999999" customHeight="1">
      <c r="B98" s="154"/>
      <c r="C98" s="155"/>
      <c r="D98" s="156" t="s">
        <v>1100</v>
      </c>
      <c r="E98" s="157"/>
      <c r="F98" s="157"/>
      <c r="G98" s="157"/>
      <c r="H98" s="157"/>
      <c r="I98" s="157"/>
      <c r="J98" s="158">
        <f>J123</f>
        <v>0</v>
      </c>
      <c r="K98" s="155"/>
      <c r="L98" s="159"/>
    </row>
    <row r="99" spans="1:31" s="10" customFormat="1" ht="19.899999999999999" customHeight="1">
      <c r="B99" s="154"/>
      <c r="C99" s="155"/>
      <c r="D99" s="156" t="s">
        <v>1101</v>
      </c>
      <c r="E99" s="157"/>
      <c r="F99" s="157"/>
      <c r="G99" s="157"/>
      <c r="H99" s="157"/>
      <c r="I99" s="157"/>
      <c r="J99" s="158">
        <f>J125</f>
        <v>0</v>
      </c>
      <c r="K99" s="155"/>
      <c r="L99" s="159"/>
    </row>
    <row r="100" spans="1:31" s="10" customFormat="1" ht="19.899999999999999" customHeight="1">
      <c r="B100" s="154"/>
      <c r="C100" s="155"/>
      <c r="D100" s="156" t="s">
        <v>1102</v>
      </c>
      <c r="E100" s="157"/>
      <c r="F100" s="157"/>
      <c r="G100" s="157"/>
      <c r="H100" s="157"/>
      <c r="I100" s="157"/>
      <c r="J100" s="158">
        <f>J127</f>
        <v>0</v>
      </c>
      <c r="K100" s="155"/>
      <c r="L100" s="159"/>
    </row>
    <row r="101" spans="1:31" s="10" customFormat="1" ht="19.899999999999999" customHeight="1">
      <c r="B101" s="154"/>
      <c r="C101" s="155"/>
      <c r="D101" s="156" t="s">
        <v>1103</v>
      </c>
      <c r="E101" s="157"/>
      <c r="F101" s="157"/>
      <c r="G101" s="157"/>
      <c r="H101" s="157"/>
      <c r="I101" s="157"/>
      <c r="J101" s="158">
        <f>J129</f>
        <v>0</v>
      </c>
      <c r="K101" s="155"/>
      <c r="L101" s="159"/>
    </row>
    <row r="102" spans="1:31" s="2" customFormat="1" ht="21.75" customHeight="1">
      <c r="A102" s="35"/>
      <c r="B102" s="36"/>
      <c r="C102" s="37"/>
      <c r="D102" s="37"/>
      <c r="E102" s="37"/>
      <c r="F102" s="37"/>
      <c r="G102" s="37"/>
      <c r="H102" s="37"/>
      <c r="I102" s="37"/>
      <c r="J102" s="37"/>
      <c r="K102" s="37"/>
      <c r="L102" s="52"/>
      <c r="S102" s="35"/>
      <c r="T102" s="35"/>
      <c r="U102" s="35"/>
      <c r="V102" s="35"/>
      <c r="W102" s="35"/>
      <c r="X102" s="35"/>
      <c r="Y102" s="35"/>
      <c r="Z102" s="35"/>
      <c r="AA102" s="35"/>
      <c r="AB102" s="35"/>
      <c r="AC102" s="35"/>
      <c r="AD102" s="35"/>
      <c r="AE102" s="35"/>
    </row>
    <row r="103" spans="1:31" s="2" customFormat="1" ht="6.95" customHeight="1">
      <c r="A103" s="35"/>
      <c r="B103" s="55"/>
      <c r="C103" s="56"/>
      <c r="D103" s="56"/>
      <c r="E103" s="56"/>
      <c r="F103" s="56"/>
      <c r="G103" s="56"/>
      <c r="H103" s="56"/>
      <c r="I103" s="56"/>
      <c r="J103" s="56"/>
      <c r="K103" s="56"/>
      <c r="L103" s="52"/>
      <c r="S103" s="35"/>
      <c r="T103" s="35"/>
      <c r="U103" s="35"/>
      <c r="V103" s="35"/>
      <c r="W103" s="35"/>
      <c r="X103" s="35"/>
      <c r="Y103" s="35"/>
      <c r="Z103" s="35"/>
      <c r="AA103" s="35"/>
      <c r="AB103" s="35"/>
      <c r="AC103" s="35"/>
      <c r="AD103" s="35"/>
      <c r="AE103" s="35"/>
    </row>
    <row r="107" spans="1:31" s="2" customFormat="1" ht="6.95" customHeight="1">
      <c r="A107" s="35"/>
      <c r="B107" s="57"/>
      <c r="C107" s="58"/>
      <c r="D107" s="58"/>
      <c r="E107" s="58"/>
      <c r="F107" s="58"/>
      <c r="G107" s="58"/>
      <c r="H107" s="58"/>
      <c r="I107" s="58"/>
      <c r="J107" s="58"/>
      <c r="K107" s="58"/>
      <c r="L107" s="52"/>
      <c r="S107" s="35"/>
      <c r="T107" s="35"/>
      <c r="U107" s="35"/>
      <c r="V107" s="35"/>
      <c r="W107" s="35"/>
      <c r="X107" s="35"/>
      <c r="Y107" s="35"/>
      <c r="Z107" s="35"/>
      <c r="AA107" s="35"/>
      <c r="AB107" s="35"/>
      <c r="AC107" s="35"/>
      <c r="AD107" s="35"/>
      <c r="AE107" s="35"/>
    </row>
    <row r="108" spans="1:31" s="2" customFormat="1" ht="24.95" customHeight="1">
      <c r="A108" s="35"/>
      <c r="B108" s="36"/>
      <c r="C108" s="24" t="s">
        <v>129</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6.95" customHeight="1">
      <c r="A109" s="35"/>
      <c r="B109" s="36"/>
      <c r="C109" s="37"/>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16</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26.25" customHeight="1">
      <c r="A111" s="35"/>
      <c r="B111" s="36"/>
      <c r="C111" s="37"/>
      <c r="D111" s="37"/>
      <c r="E111" s="310" t="str">
        <f>E7</f>
        <v>Úprava čistých prostor přípravy Radiofarmak, Nemocnice Nové Město na Moravě</v>
      </c>
      <c r="F111" s="311"/>
      <c r="G111" s="311"/>
      <c r="H111" s="311"/>
      <c r="I111" s="37"/>
      <c r="J111" s="37"/>
      <c r="K111" s="37"/>
      <c r="L111" s="52"/>
      <c r="S111" s="35"/>
      <c r="T111" s="35"/>
      <c r="U111" s="35"/>
      <c r="V111" s="35"/>
      <c r="W111" s="35"/>
      <c r="X111" s="35"/>
      <c r="Y111" s="35"/>
      <c r="Z111" s="35"/>
      <c r="AA111" s="35"/>
      <c r="AB111" s="35"/>
      <c r="AC111" s="35"/>
      <c r="AD111" s="35"/>
      <c r="AE111" s="35"/>
    </row>
    <row r="112" spans="1:31" s="2" customFormat="1" ht="12" customHeight="1">
      <c r="A112" s="35"/>
      <c r="B112" s="36"/>
      <c r="C112" s="30" t="s">
        <v>105</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62" t="str">
        <f>E9</f>
        <v>06 - Vedlejší náklady</v>
      </c>
      <c r="F113" s="312"/>
      <c r="G113" s="312"/>
      <c r="H113" s="312"/>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20</v>
      </c>
      <c r="D115" s="37"/>
      <c r="E115" s="37"/>
      <c r="F115" s="28" t="str">
        <f>F12</f>
        <v>Nové Město na Moravě</v>
      </c>
      <c r="G115" s="37"/>
      <c r="H115" s="37"/>
      <c r="I115" s="30" t="s">
        <v>22</v>
      </c>
      <c r="J115" s="67" t="str">
        <f>IF(J12="","",J12)</f>
        <v>17. 1. 2022</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5.2" customHeight="1">
      <c r="A117" s="35"/>
      <c r="B117" s="36"/>
      <c r="C117" s="30" t="s">
        <v>24</v>
      </c>
      <c r="D117" s="37"/>
      <c r="E117" s="37"/>
      <c r="F117" s="28" t="str">
        <f>E15</f>
        <v>ATELIER H1 &amp; ATELIER HÁJEK s.r.o., Jižní 870/0</v>
      </c>
      <c r="G117" s="37"/>
      <c r="H117" s="37"/>
      <c r="I117" s="30" t="s">
        <v>31</v>
      </c>
      <c r="J117" s="33" t="str">
        <f>E21</f>
        <v xml:space="preserve"> </v>
      </c>
      <c r="K117" s="37"/>
      <c r="L117" s="52"/>
      <c r="S117" s="35"/>
      <c r="T117" s="35"/>
      <c r="U117" s="35"/>
      <c r="V117" s="35"/>
      <c r="W117" s="35"/>
      <c r="X117" s="35"/>
      <c r="Y117" s="35"/>
      <c r="Z117" s="35"/>
      <c r="AA117" s="35"/>
      <c r="AB117" s="35"/>
      <c r="AC117" s="35"/>
      <c r="AD117" s="35"/>
      <c r="AE117" s="35"/>
    </row>
    <row r="118" spans="1:65" s="2" customFormat="1" ht="25.7" customHeight="1">
      <c r="A118" s="35"/>
      <c r="B118" s="36"/>
      <c r="C118" s="30" t="s">
        <v>29</v>
      </c>
      <c r="D118" s="37"/>
      <c r="E118" s="37"/>
      <c r="F118" s="28" t="str">
        <f>IF(E18="","",E18)</f>
        <v>Vyplň údaj</v>
      </c>
      <c r="G118" s="37"/>
      <c r="H118" s="37"/>
      <c r="I118" s="30" t="s">
        <v>34</v>
      </c>
      <c r="J118" s="33" t="str">
        <f>E24</f>
        <v>A.D.S. Rokycany s.r.o.</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0"/>
      <c r="B120" s="161"/>
      <c r="C120" s="162" t="s">
        <v>130</v>
      </c>
      <c r="D120" s="163" t="s">
        <v>63</v>
      </c>
      <c r="E120" s="163" t="s">
        <v>59</v>
      </c>
      <c r="F120" s="163" t="s">
        <v>60</v>
      </c>
      <c r="G120" s="163" t="s">
        <v>131</v>
      </c>
      <c r="H120" s="163" t="s">
        <v>132</v>
      </c>
      <c r="I120" s="163" t="s">
        <v>133</v>
      </c>
      <c r="J120" s="163" t="s">
        <v>110</v>
      </c>
      <c r="K120" s="164" t="s">
        <v>134</v>
      </c>
      <c r="L120" s="165"/>
      <c r="M120" s="76" t="s">
        <v>1</v>
      </c>
      <c r="N120" s="77" t="s">
        <v>42</v>
      </c>
      <c r="O120" s="77" t="s">
        <v>135</v>
      </c>
      <c r="P120" s="77" t="s">
        <v>136</v>
      </c>
      <c r="Q120" s="77" t="s">
        <v>137</v>
      </c>
      <c r="R120" s="77" t="s">
        <v>138</v>
      </c>
      <c r="S120" s="77" t="s">
        <v>139</v>
      </c>
      <c r="T120" s="78" t="s">
        <v>140</v>
      </c>
      <c r="U120" s="160"/>
      <c r="V120" s="160"/>
      <c r="W120" s="160"/>
      <c r="X120" s="160"/>
      <c r="Y120" s="160"/>
      <c r="Z120" s="160"/>
      <c r="AA120" s="160"/>
      <c r="AB120" s="160"/>
      <c r="AC120" s="160"/>
      <c r="AD120" s="160"/>
      <c r="AE120" s="160"/>
    </row>
    <row r="121" spans="1:65" s="2" customFormat="1" ht="22.9" customHeight="1">
      <c r="A121" s="35"/>
      <c r="B121" s="36"/>
      <c r="C121" s="83" t="s">
        <v>141</v>
      </c>
      <c r="D121" s="37"/>
      <c r="E121" s="37"/>
      <c r="F121" s="37"/>
      <c r="G121" s="37"/>
      <c r="H121" s="37"/>
      <c r="I121" s="37"/>
      <c r="J121" s="166">
        <f>BK121</f>
        <v>0</v>
      </c>
      <c r="K121" s="37"/>
      <c r="L121" s="40"/>
      <c r="M121" s="79"/>
      <c r="N121" s="167"/>
      <c r="O121" s="80"/>
      <c r="P121" s="168">
        <f>P122</f>
        <v>0</v>
      </c>
      <c r="Q121" s="80"/>
      <c r="R121" s="168">
        <f>R122</f>
        <v>0</v>
      </c>
      <c r="S121" s="80"/>
      <c r="T121" s="169">
        <f>T122</f>
        <v>0</v>
      </c>
      <c r="U121" s="35"/>
      <c r="V121" s="35"/>
      <c r="W121" s="35"/>
      <c r="X121" s="35"/>
      <c r="Y121" s="35"/>
      <c r="Z121" s="35"/>
      <c r="AA121" s="35"/>
      <c r="AB121" s="35"/>
      <c r="AC121" s="35"/>
      <c r="AD121" s="35"/>
      <c r="AE121" s="35"/>
      <c r="AT121" s="18" t="s">
        <v>77</v>
      </c>
      <c r="AU121" s="18" t="s">
        <v>112</v>
      </c>
      <c r="BK121" s="170">
        <f>BK122</f>
        <v>0</v>
      </c>
    </row>
    <row r="122" spans="1:65" s="12" customFormat="1" ht="25.9" customHeight="1">
      <c r="B122" s="171"/>
      <c r="C122" s="172"/>
      <c r="D122" s="173" t="s">
        <v>77</v>
      </c>
      <c r="E122" s="174" t="s">
        <v>1076</v>
      </c>
      <c r="F122" s="174" t="s">
        <v>1077</v>
      </c>
      <c r="G122" s="172"/>
      <c r="H122" s="172"/>
      <c r="I122" s="175"/>
      <c r="J122" s="176">
        <f>BK122</f>
        <v>0</v>
      </c>
      <c r="K122" s="172"/>
      <c r="L122" s="177"/>
      <c r="M122" s="178"/>
      <c r="N122" s="179"/>
      <c r="O122" s="179"/>
      <c r="P122" s="180">
        <f>P123+P125+P127+P129</f>
        <v>0</v>
      </c>
      <c r="Q122" s="179"/>
      <c r="R122" s="180">
        <f>R123+R125+R127+R129</f>
        <v>0</v>
      </c>
      <c r="S122" s="179"/>
      <c r="T122" s="181">
        <f>T123+T125+T127+T129</f>
        <v>0</v>
      </c>
      <c r="AR122" s="182" t="s">
        <v>178</v>
      </c>
      <c r="AT122" s="183" t="s">
        <v>77</v>
      </c>
      <c r="AU122" s="183" t="s">
        <v>78</v>
      </c>
      <c r="AY122" s="182" t="s">
        <v>144</v>
      </c>
      <c r="BK122" s="184">
        <f>BK123+BK125+BK127+BK129</f>
        <v>0</v>
      </c>
    </row>
    <row r="123" spans="1:65" s="12" customFormat="1" ht="22.9" customHeight="1">
      <c r="B123" s="171"/>
      <c r="C123" s="172"/>
      <c r="D123" s="173" t="s">
        <v>77</v>
      </c>
      <c r="E123" s="185" t="s">
        <v>1104</v>
      </c>
      <c r="F123" s="185" t="s">
        <v>1105</v>
      </c>
      <c r="G123" s="172"/>
      <c r="H123" s="172"/>
      <c r="I123" s="175"/>
      <c r="J123" s="186">
        <f>BK123</f>
        <v>0</v>
      </c>
      <c r="K123" s="172"/>
      <c r="L123" s="177"/>
      <c r="M123" s="178"/>
      <c r="N123" s="179"/>
      <c r="O123" s="179"/>
      <c r="P123" s="180">
        <f>P124</f>
        <v>0</v>
      </c>
      <c r="Q123" s="179"/>
      <c r="R123" s="180">
        <f>R124</f>
        <v>0</v>
      </c>
      <c r="S123" s="179"/>
      <c r="T123" s="181">
        <f>T124</f>
        <v>0</v>
      </c>
      <c r="AR123" s="182" t="s">
        <v>178</v>
      </c>
      <c r="AT123" s="183" t="s">
        <v>77</v>
      </c>
      <c r="AU123" s="183" t="s">
        <v>86</v>
      </c>
      <c r="AY123" s="182" t="s">
        <v>144</v>
      </c>
      <c r="BK123" s="184">
        <f>BK124</f>
        <v>0</v>
      </c>
    </row>
    <row r="124" spans="1:65" s="2" customFormat="1" ht="16.5" customHeight="1">
      <c r="A124" s="35"/>
      <c r="B124" s="36"/>
      <c r="C124" s="187" t="s">
        <v>86</v>
      </c>
      <c r="D124" s="187" t="s">
        <v>147</v>
      </c>
      <c r="E124" s="188" t="s">
        <v>1106</v>
      </c>
      <c r="F124" s="189" t="s">
        <v>1105</v>
      </c>
      <c r="G124" s="190" t="s">
        <v>634</v>
      </c>
      <c r="H124" s="191">
        <v>1</v>
      </c>
      <c r="I124" s="192"/>
      <c r="J124" s="193">
        <f>ROUND(I124*H124,2)</f>
        <v>0</v>
      </c>
      <c r="K124" s="189" t="s">
        <v>1107</v>
      </c>
      <c r="L124" s="40"/>
      <c r="M124" s="194" t="s">
        <v>1</v>
      </c>
      <c r="N124" s="195" t="s">
        <v>43</v>
      </c>
      <c r="O124" s="72"/>
      <c r="P124" s="196">
        <f>O124*H124</f>
        <v>0</v>
      </c>
      <c r="Q124" s="196">
        <v>0</v>
      </c>
      <c r="R124" s="196">
        <f>Q124*H124</f>
        <v>0</v>
      </c>
      <c r="S124" s="196">
        <v>0</v>
      </c>
      <c r="T124" s="197">
        <f>S124*H124</f>
        <v>0</v>
      </c>
      <c r="U124" s="35"/>
      <c r="V124" s="35"/>
      <c r="W124" s="35"/>
      <c r="X124" s="35"/>
      <c r="Y124" s="35"/>
      <c r="Z124" s="35"/>
      <c r="AA124" s="35"/>
      <c r="AB124" s="35"/>
      <c r="AC124" s="35"/>
      <c r="AD124" s="35"/>
      <c r="AE124" s="35"/>
      <c r="AR124" s="198" t="s">
        <v>152</v>
      </c>
      <c r="AT124" s="198" t="s">
        <v>147</v>
      </c>
      <c r="AU124" s="198" t="s">
        <v>88</v>
      </c>
      <c r="AY124" s="18" t="s">
        <v>144</v>
      </c>
      <c r="BE124" s="199">
        <f>IF(N124="základní",J124,0)</f>
        <v>0</v>
      </c>
      <c r="BF124" s="199">
        <f>IF(N124="snížená",J124,0)</f>
        <v>0</v>
      </c>
      <c r="BG124" s="199">
        <f>IF(N124="zákl. přenesená",J124,0)</f>
        <v>0</v>
      </c>
      <c r="BH124" s="199">
        <f>IF(N124="sníž. přenesená",J124,0)</f>
        <v>0</v>
      </c>
      <c r="BI124" s="199">
        <f>IF(N124="nulová",J124,0)</f>
        <v>0</v>
      </c>
      <c r="BJ124" s="18" t="s">
        <v>86</v>
      </c>
      <c r="BK124" s="199">
        <f>ROUND(I124*H124,2)</f>
        <v>0</v>
      </c>
      <c r="BL124" s="18" t="s">
        <v>152</v>
      </c>
      <c r="BM124" s="198" t="s">
        <v>1108</v>
      </c>
    </row>
    <row r="125" spans="1:65" s="12" customFormat="1" ht="22.9" customHeight="1">
      <c r="B125" s="171"/>
      <c r="C125" s="172"/>
      <c r="D125" s="173" t="s">
        <v>77</v>
      </c>
      <c r="E125" s="185" t="s">
        <v>1109</v>
      </c>
      <c r="F125" s="185" t="s">
        <v>1110</v>
      </c>
      <c r="G125" s="172"/>
      <c r="H125" s="172"/>
      <c r="I125" s="175"/>
      <c r="J125" s="186">
        <f>BK125</f>
        <v>0</v>
      </c>
      <c r="K125" s="172"/>
      <c r="L125" s="177"/>
      <c r="M125" s="178"/>
      <c r="N125" s="179"/>
      <c r="O125" s="179"/>
      <c r="P125" s="180">
        <f>P126</f>
        <v>0</v>
      </c>
      <c r="Q125" s="179"/>
      <c r="R125" s="180">
        <f>R126</f>
        <v>0</v>
      </c>
      <c r="S125" s="179"/>
      <c r="T125" s="181">
        <f>T126</f>
        <v>0</v>
      </c>
      <c r="AR125" s="182" t="s">
        <v>178</v>
      </c>
      <c r="AT125" s="183" t="s">
        <v>77</v>
      </c>
      <c r="AU125" s="183" t="s">
        <v>86</v>
      </c>
      <c r="AY125" s="182" t="s">
        <v>144</v>
      </c>
      <c r="BK125" s="184">
        <f>BK126</f>
        <v>0</v>
      </c>
    </row>
    <row r="126" spans="1:65" s="2" customFormat="1" ht="16.5" customHeight="1">
      <c r="A126" s="35"/>
      <c r="B126" s="36"/>
      <c r="C126" s="187" t="s">
        <v>88</v>
      </c>
      <c r="D126" s="187" t="s">
        <v>147</v>
      </c>
      <c r="E126" s="188" t="s">
        <v>1111</v>
      </c>
      <c r="F126" s="189" t="s">
        <v>1110</v>
      </c>
      <c r="G126" s="190" t="s">
        <v>634</v>
      </c>
      <c r="H126" s="191">
        <v>1</v>
      </c>
      <c r="I126" s="192"/>
      <c r="J126" s="193">
        <f>ROUND(I126*H126,2)</f>
        <v>0</v>
      </c>
      <c r="K126" s="189" t="s">
        <v>1107</v>
      </c>
      <c r="L126" s="40"/>
      <c r="M126" s="194" t="s">
        <v>1</v>
      </c>
      <c r="N126" s="195" t="s">
        <v>43</v>
      </c>
      <c r="O126" s="72"/>
      <c r="P126" s="196">
        <f>O126*H126</f>
        <v>0</v>
      </c>
      <c r="Q126" s="196">
        <v>0</v>
      </c>
      <c r="R126" s="196">
        <f>Q126*H126</f>
        <v>0</v>
      </c>
      <c r="S126" s="196">
        <v>0</v>
      </c>
      <c r="T126" s="197">
        <f>S126*H126</f>
        <v>0</v>
      </c>
      <c r="U126" s="35"/>
      <c r="V126" s="35"/>
      <c r="W126" s="35"/>
      <c r="X126" s="35"/>
      <c r="Y126" s="35"/>
      <c r="Z126" s="35"/>
      <c r="AA126" s="35"/>
      <c r="AB126" s="35"/>
      <c r="AC126" s="35"/>
      <c r="AD126" s="35"/>
      <c r="AE126" s="35"/>
      <c r="AR126" s="198" t="s">
        <v>152</v>
      </c>
      <c r="AT126" s="198" t="s">
        <v>147</v>
      </c>
      <c r="AU126" s="198" t="s">
        <v>88</v>
      </c>
      <c r="AY126" s="18" t="s">
        <v>144</v>
      </c>
      <c r="BE126" s="199">
        <f>IF(N126="základní",J126,0)</f>
        <v>0</v>
      </c>
      <c r="BF126" s="199">
        <f>IF(N126="snížená",J126,0)</f>
        <v>0</v>
      </c>
      <c r="BG126" s="199">
        <f>IF(N126="zákl. přenesená",J126,0)</f>
        <v>0</v>
      </c>
      <c r="BH126" s="199">
        <f>IF(N126="sníž. přenesená",J126,0)</f>
        <v>0</v>
      </c>
      <c r="BI126" s="199">
        <f>IF(N126="nulová",J126,0)</f>
        <v>0</v>
      </c>
      <c r="BJ126" s="18" t="s">
        <v>86</v>
      </c>
      <c r="BK126" s="199">
        <f>ROUND(I126*H126,2)</f>
        <v>0</v>
      </c>
      <c r="BL126" s="18" t="s">
        <v>152</v>
      </c>
      <c r="BM126" s="198" t="s">
        <v>1112</v>
      </c>
    </row>
    <row r="127" spans="1:65" s="12" customFormat="1" ht="22.9" customHeight="1">
      <c r="B127" s="171"/>
      <c r="C127" s="172"/>
      <c r="D127" s="173" t="s">
        <v>77</v>
      </c>
      <c r="E127" s="185" t="s">
        <v>1113</v>
      </c>
      <c r="F127" s="185" t="s">
        <v>1114</v>
      </c>
      <c r="G127" s="172"/>
      <c r="H127" s="172"/>
      <c r="I127" s="175"/>
      <c r="J127" s="186">
        <f>BK127</f>
        <v>0</v>
      </c>
      <c r="K127" s="172"/>
      <c r="L127" s="177"/>
      <c r="M127" s="178"/>
      <c r="N127" s="179"/>
      <c r="O127" s="179"/>
      <c r="P127" s="180">
        <f>P128</f>
        <v>0</v>
      </c>
      <c r="Q127" s="179"/>
      <c r="R127" s="180">
        <f>R128</f>
        <v>0</v>
      </c>
      <c r="S127" s="179"/>
      <c r="T127" s="181">
        <f>T128</f>
        <v>0</v>
      </c>
      <c r="AR127" s="182" t="s">
        <v>178</v>
      </c>
      <c r="AT127" s="183" t="s">
        <v>77</v>
      </c>
      <c r="AU127" s="183" t="s">
        <v>86</v>
      </c>
      <c r="AY127" s="182" t="s">
        <v>144</v>
      </c>
      <c r="BK127" s="184">
        <f>BK128</f>
        <v>0</v>
      </c>
    </row>
    <row r="128" spans="1:65" s="2" customFormat="1" ht="16.5" customHeight="1">
      <c r="A128" s="35"/>
      <c r="B128" s="36"/>
      <c r="C128" s="187" t="s">
        <v>145</v>
      </c>
      <c r="D128" s="187" t="s">
        <v>147</v>
      </c>
      <c r="E128" s="188" t="s">
        <v>1115</v>
      </c>
      <c r="F128" s="189" t="s">
        <v>1114</v>
      </c>
      <c r="G128" s="190" t="s">
        <v>634</v>
      </c>
      <c r="H128" s="191">
        <v>1</v>
      </c>
      <c r="I128" s="192"/>
      <c r="J128" s="193">
        <f>ROUND(I128*H128,2)</f>
        <v>0</v>
      </c>
      <c r="K128" s="189" t="s">
        <v>1107</v>
      </c>
      <c r="L128" s="40"/>
      <c r="M128" s="194" t="s">
        <v>1</v>
      </c>
      <c r="N128" s="195" t="s">
        <v>43</v>
      </c>
      <c r="O128" s="72"/>
      <c r="P128" s="196">
        <f>O128*H128</f>
        <v>0</v>
      </c>
      <c r="Q128" s="196">
        <v>0</v>
      </c>
      <c r="R128" s="196">
        <f>Q128*H128</f>
        <v>0</v>
      </c>
      <c r="S128" s="196">
        <v>0</v>
      </c>
      <c r="T128" s="197">
        <f>S128*H128</f>
        <v>0</v>
      </c>
      <c r="U128" s="35"/>
      <c r="V128" s="35"/>
      <c r="W128" s="35"/>
      <c r="X128" s="35"/>
      <c r="Y128" s="35"/>
      <c r="Z128" s="35"/>
      <c r="AA128" s="35"/>
      <c r="AB128" s="35"/>
      <c r="AC128" s="35"/>
      <c r="AD128" s="35"/>
      <c r="AE128" s="35"/>
      <c r="AR128" s="198" t="s">
        <v>152</v>
      </c>
      <c r="AT128" s="198" t="s">
        <v>147</v>
      </c>
      <c r="AU128" s="198" t="s">
        <v>88</v>
      </c>
      <c r="AY128" s="18" t="s">
        <v>144</v>
      </c>
      <c r="BE128" s="199">
        <f>IF(N128="základní",J128,0)</f>
        <v>0</v>
      </c>
      <c r="BF128" s="199">
        <f>IF(N128="snížená",J128,0)</f>
        <v>0</v>
      </c>
      <c r="BG128" s="199">
        <f>IF(N128="zákl. přenesená",J128,0)</f>
        <v>0</v>
      </c>
      <c r="BH128" s="199">
        <f>IF(N128="sníž. přenesená",J128,0)</f>
        <v>0</v>
      </c>
      <c r="BI128" s="199">
        <f>IF(N128="nulová",J128,0)</f>
        <v>0</v>
      </c>
      <c r="BJ128" s="18" t="s">
        <v>86</v>
      </c>
      <c r="BK128" s="199">
        <f>ROUND(I128*H128,2)</f>
        <v>0</v>
      </c>
      <c r="BL128" s="18" t="s">
        <v>152</v>
      </c>
      <c r="BM128" s="198" t="s">
        <v>1116</v>
      </c>
    </row>
    <row r="129" spans="1:65" s="12" customFormat="1" ht="22.9" customHeight="1">
      <c r="B129" s="171"/>
      <c r="C129" s="172"/>
      <c r="D129" s="173" t="s">
        <v>77</v>
      </c>
      <c r="E129" s="185" t="s">
        <v>1117</v>
      </c>
      <c r="F129" s="185" t="s">
        <v>932</v>
      </c>
      <c r="G129" s="172"/>
      <c r="H129" s="172"/>
      <c r="I129" s="175"/>
      <c r="J129" s="186">
        <f>BK129</f>
        <v>0</v>
      </c>
      <c r="K129" s="172"/>
      <c r="L129" s="177"/>
      <c r="M129" s="178"/>
      <c r="N129" s="179"/>
      <c r="O129" s="179"/>
      <c r="P129" s="180">
        <f>P130</f>
        <v>0</v>
      </c>
      <c r="Q129" s="179"/>
      <c r="R129" s="180">
        <f>R130</f>
        <v>0</v>
      </c>
      <c r="S129" s="179"/>
      <c r="T129" s="181">
        <f>T130</f>
        <v>0</v>
      </c>
      <c r="AR129" s="182" t="s">
        <v>178</v>
      </c>
      <c r="AT129" s="183" t="s">
        <v>77</v>
      </c>
      <c r="AU129" s="183" t="s">
        <v>86</v>
      </c>
      <c r="AY129" s="182" t="s">
        <v>144</v>
      </c>
      <c r="BK129" s="184">
        <f>BK130</f>
        <v>0</v>
      </c>
    </row>
    <row r="130" spans="1:65" s="2" customFormat="1" ht="24.2" customHeight="1">
      <c r="A130" s="35"/>
      <c r="B130" s="36"/>
      <c r="C130" s="187" t="s">
        <v>152</v>
      </c>
      <c r="D130" s="187" t="s">
        <v>147</v>
      </c>
      <c r="E130" s="188" t="s">
        <v>1118</v>
      </c>
      <c r="F130" s="189" t="s">
        <v>1119</v>
      </c>
      <c r="G130" s="190" t="s">
        <v>634</v>
      </c>
      <c r="H130" s="191">
        <v>1</v>
      </c>
      <c r="I130" s="192"/>
      <c r="J130" s="193">
        <f>ROUND(I130*H130,2)</f>
        <v>0</v>
      </c>
      <c r="K130" s="189" t="s">
        <v>1107</v>
      </c>
      <c r="L130" s="40"/>
      <c r="M130" s="257" t="s">
        <v>1</v>
      </c>
      <c r="N130" s="258" t="s">
        <v>43</v>
      </c>
      <c r="O130" s="259"/>
      <c r="P130" s="260">
        <f>O130*H130</f>
        <v>0</v>
      </c>
      <c r="Q130" s="260">
        <v>0</v>
      </c>
      <c r="R130" s="260">
        <f>Q130*H130</f>
        <v>0</v>
      </c>
      <c r="S130" s="260">
        <v>0</v>
      </c>
      <c r="T130" s="261">
        <f>S130*H130</f>
        <v>0</v>
      </c>
      <c r="U130" s="35"/>
      <c r="V130" s="35"/>
      <c r="W130" s="35"/>
      <c r="X130" s="35"/>
      <c r="Y130" s="35"/>
      <c r="Z130" s="35"/>
      <c r="AA130" s="35"/>
      <c r="AB130" s="35"/>
      <c r="AC130" s="35"/>
      <c r="AD130" s="35"/>
      <c r="AE130" s="35"/>
      <c r="AR130" s="198" t="s">
        <v>152</v>
      </c>
      <c r="AT130" s="198" t="s">
        <v>147</v>
      </c>
      <c r="AU130" s="198" t="s">
        <v>88</v>
      </c>
      <c r="AY130" s="18" t="s">
        <v>144</v>
      </c>
      <c r="BE130" s="199">
        <f>IF(N130="základní",J130,0)</f>
        <v>0</v>
      </c>
      <c r="BF130" s="199">
        <f>IF(N130="snížená",J130,0)</f>
        <v>0</v>
      </c>
      <c r="BG130" s="199">
        <f>IF(N130="zákl. přenesená",J130,0)</f>
        <v>0</v>
      </c>
      <c r="BH130" s="199">
        <f>IF(N130="sníž. přenesená",J130,0)</f>
        <v>0</v>
      </c>
      <c r="BI130" s="199">
        <f>IF(N130="nulová",J130,0)</f>
        <v>0</v>
      </c>
      <c r="BJ130" s="18" t="s">
        <v>86</v>
      </c>
      <c r="BK130" s="199">
        <f>ROUND(I130*H130,2)</f>
        <v>0</v>
      </c>
      <c r="BL130" s="18" t="s">
        <v>152</v>
      </c>
      <c r="BM130" s="198" t="s">
        <v>1120</v>
      </c>
    </row>
    <row r="131" spans="1:65" s="2" customFormat="1" ht="6.95" customHeight="1">
      <c r="A131" s="35"/>
      <c r="B131" s="55"/>
      <c r="C131" s="56"/>
      <c r="D131" s="56"/>
      <c r="E131" s="56"/>
      <c r="F131" s="56"/>
      <c r="G131" s="56"/>
      <c r="H131" s="56"/>
      <c r="I131" s="56"/>
      <c r="J131" s="56"/>
      <c r="K131" s="56"/>
      <c r="L131" s="40"/>
      <c r="M131" s="35"/>
      <c r="O131" s="35"/>
      <c r="P131" s="35"/>
      <c r="Q131" s="35"/>
      <c r="R131" s="35"/>
      <c r="S131" s="35"/>
      <c r="T131" s="35"/>
      <c r="U131" s="35"/>
      <c r="V131" s="35"/>
      <c r="W131" s="35"/>
      <c r="X131" s="35"/>
      <c r="Y131" s="35"/>
      <c r="Z131" s="35"/>
      <c r="AA131" s="35"/>
      <c r="AB131" s="35"/>
      <c r="AC131" s="35"/>
      <c r="AD131" s="35"/>
      <c r="AE131" s="35"/>
    </row>
  </sheetData>
  <sheetProtection algorithmName="SHA-512" hashValue="X+P8UHc1HG0NpBHKIYXNedu72y8zDoOYBLqWukiXuTVFjb1cmeihbsdOHq0wET9RroDpEVKSQqU3TRNn6g6Qtg==" saltValue="1fK9nD1CRBiZeIYWzYSn5P6JeDe4aZJ+QkWw69CjKQNd3p51wCU8z30H/GhWYWXBSGyZ4qn0jpCb15MOBVsUfw==" spinCount="100000" sheet="1" objects="1" scenarios="1" formatColumns="0" formatRows="0" autoFilter="0"/>
  <autoFilter ref="C120:K130" xr:uid="{00000000-0009-0000-0000-000006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01 - Úprava čistých prost...</vt:lpstr>
      <vt:lpstr>02 - Zdravotní technická ...</vt:lpstr>
      <vt:lpstr>03 - Vzduchotechnika</vt:lpstr>
      <vt:lpstr>04 - Elektroinstalace</vt:lpstr>
      <vt:lpstr>05 - Technologie vestavby</vt:lpstr>
      <vt:lpstr>06 - Vedlejší náklady</vt:lpstr>
      <vt:lpstr>'01 - Úprava čistých prost...'!Názvy_tisku</vt:lpstr>
      <vt:lpstr>'02 - Zdravotní technická ...'!Názvy_tisku</vt:lpstr>
      <vt:lpstr>'03 - Vzduchotechnika'!Názvy_tisku</vt:lpstr>
      <vt:lpstr>'04 - Elektroinstalace'!Názvy_tisku</vt:lpstr>
      <vt:lpstr>'05 - Technologie vestavby'!Názvy_tisku</vt:lpstr>
      <vt:lpstr>'06 - Vedlejší náklady'!Názvy_tisku</vt:lpstr>
      <vt:lpstr>'Rekapitulace stavby'!Názvy_tisku</vt:lpstr>
      <vt:lpstr>'01 - Úprava čistých prost...'!Oblast_tisku</vt:lpstr>
      <vt:lpstr>'02 - Zdravotní technická ...'!Oblast_tisku</vt:lpstr>
      <vt:lpstr>'03 - Vzduchotechnika'!Oblast_tisku</vt:lpstr>
      <vt:lpstr>'04 - Elektroinstalace'!Oblast_tisku</vt:lpstr>
      <vt:lpstr>'05 - Technologie vestavby'!Oblast_tisku</vt:lpstr>
      <vt:lpstr>'06 - Vedlejší náklady'!Oblast_tisku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Pelešková</dc:creator>
  <cp:lastModifiedBy>Mgr. Alena Ševčíková</cp:lastModifiedBy>
  <dcterms:created xsi:type="dcterms:W3CDTF">2022-04-13T07:47:55Z</dcterms:created>
  <dcterms:modified xsi:type="dcterms:W3CDTF">2022-04-14T04:48:41Z</dcterms:modified>
</cp:coreProperties>
</file>